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Sellest_töövihikust" defaultThemeVersion="166925"/>
  <mc:AlternateContent xmlns:mc="http://schemas.openxmlformats.org/markup-compatibility/2006">
    <mc:Choice Requires="x15">
      <x15ac:absPath xmlns:x15ac="http://schemas.microsoft.com/office/spreadsheetml/2010/11/ac" url="C:\Users\Evelin\Downloads\"/>
    </mc:Choice>
  </mc:AlternateContent>
  <xr:revisionPtr revIDLastSave="0" documentId="13_ncr:1_{006C7718-B659-4A2A-B798-D0C99E95C2F3}" xr6:coauthVersionLast="47" xr6:coauthVersionMax="47" xr10:uidLastSave="{00000000-0000-0000-0000-000000000000}"/>
  <bookViews>
    <workbookView xWindow="-120" yWindow="-120" windowWidth="29040" windowHeight="15720" xr2:uid="{5BACABD3-BE6E-4D30-9586-33692C9A153B}"/>
  </bookViews>
  <sheets>
    <sheet name="Informatsioon" sheetId="1" r:id="rId1"/>
    <sheet name="Hinnang võistlusele" sheetId="2" r:id="rId2"/>
    <sheet name="Fotod" sheetId="3"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 l="1"/>
  <c r="C31" i="1"/>
  <c r="C37" i="1"/>
  <c r="C44" i="1"/>
  <c r="C52" i="1"/>
  <c r="C67" i="1"/>
  <c r="C79" i="1"/>
  <c r="C85" i="1"/>
  <c r="C91" i="1"/>
  <c r="C97" i="1"/>
  <c r="C60" i="1"/>
  <c r="E60" i="1"/>
  <c r="D60" i="1"/>
  <c r="D97" i="1"/>
  <c r="E97" i="1"/>
  <c r="D91" i="1"/>
  <c r="E91" i="1"/>
  <c r="D85" i="1"/>
  <c r="E85" i="1"/>
  <c r="D79" i="1"/>
  <c r="E79" i="1"/>
  <c r="D73" i="1"/>
  <c r="E73" i="1"/>
  <c r="D67" i="1"/>
  <c r="E67" i="1"/>
  <c r="D52" i="1"/>
  <c r="E52" i="1"/>
  <c r="D44" i="1"/>
  <c r="E44" i="1"/>
  <c r="E7" i="2"/>
  <c r="L17" i="2" s="1"/>
  <c r="E41" i="2"/>
  <c r="K9" i="2"/>
  <c r="E43" i="2"/>
  <c r="K13" i="2" s="1"/>
  <c r="E44" i="2"/>
  <c r="K11" i="2"/>
  <c r="J5" i="2"/>
  <c r="D37" i="1"/>
  <c r="E37" i="1"/>
  <c r="E31" i="1"/>
  <c r="D31" i="1"/>
  <c r="E45" i="2"/>
  <c r="BD44" i="2"/>
  <c r="BD42" i="2"/>
  <c r="BD41" i="2"/>
  <c r="F41" i="2"/>
  <c r="BD40" i="2"/>
  <c r="BD39" i="2"/>
  <c r="E39" i="2"/>
  <c r="Z33" i="2" s="1"/>
  <c r="BD38" i="2"/>
  <c r="BD3" i="2" s="1"/>
  <c r="F38" i="2"/>
  <c r="E38" i="2"/>
  <c r="Z32" i="2" s="1"/>
  <c r="BD37" i="2"/>
  <c r="F37" i="2"/>
  <c r="E37" i="2"/>
  <c r="Z31" i="2" s="1"/>
  <c r="BD36" i="2"/>
  <c r="BD35" i="2"/>
  <c r="BD34" i="2"/>
  <c r="E34" i="2"/>
  <c r="L33" i="2" s="1"/>
  <c r="BD33" i="2"/>
  <c r="E33" i="2"/>
  <c r="L32" i="2" s="1"/>
  <c r="BD32" i="2"/>
  <c r="F32" i="2"/>
  <c r="E32" i="2"/>
  <c r="L31" i="2" s="1"/>
  <c r="BD31" i="2"/>
  <c r="BD30" i="2"/>
  <c r="E29" i="2"/>
  <c r="AN19" i="2" s="1"/>
  <c r="BD28" i="2"/>
  <c r="E28" i="2"/>
  <c r="AN18" i="2" s="1"/>
  <c r="BD27" i="2"/>
  <c r="F27" i="2"/>
  <c r="E27" i="2"/>
  <c r="AN17" i="2" s="1"/>
  <c r="BD26" i="2"/>
  <c r="BD25" i="2"/>
  <c r="BD24" i="2"/>
  <c r="BD23" i="2"/>
  <c r="E23" i="2"/>
  <c r="Z19" i="2" s="1"/>
  <c r="E22" i="2"/>
  <c r="Z18" i="2" s="1"/>
  <c r="BD21" i="2"/>
  <c r="F21" i="2"/>
  <c r="E21" i="2"/>
  <c r="Z17" i="2" s="1"/>
  <c r="BD20" i="2"/>
  <c r="BD19" i="2"/>
  <c r="BD18" i="2"/>
  <c r="BD17" i="2"/>
  <c r="BD16" i="2"/>
  <c r="BD15" i="2"/>
  <c r="BD12" i="2"/>
  <c r="BD11" i="2"/>
  <c r="BD10" i="2"/>
  <c r="BD9" i="2"/>
  <c r="E9" i="2"/>
  <c r="L19" i="2" s="1"/>
  <c r="BD8" i="2"/>
  <c r="E8" i="2"/>
  <c r="L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lservaes</author>
  </authors>
  <commentList>
    <comment ref="C8" authorId="0" shapeId="0" xr:uid="{2A76816A-08A7-4639-B1AC-CFA92873993D}">
      <text>
        <r>
          <rPr>
            <b/>
            <sz val="9"/>
            <color indexed="81"/>
            <rFont val="Tahoma"/>
            <family val="2"/>
          </rPr>
          <t xml:space="preserve">Üldine teave
</t>
        </r>
        <r>
          <rPr>
            <sz val="9"/>
            <color indexed="81"/>
            <rFont val="Tahoma"/>
            <family val="2"/>
            <charset val="186"/>
          </rPr>
          <t>Kas organisatsiooni ja peakohtuniku vaheline teabevahetus oli tõhus ja toimus piisavalt varakult?</t>
        </r>
        <r>
          <rPr>
            <b/>
            <sz val="9"/>
            <color indexed="81"/>
            <rFont val="Tahoma"/>
            <family val="2"/>
          </rPr>
          <t xml:space="preserve">
Reklaam
</t>
        </r>
        <r>
          <rPr>
            <sz val="9"/>
            <color indexed="81"/>
            <rFont val="Tahoma"/>
            <family val="2"/>
            <charset val="186"/>
          </rPr>
          <t>Kas võistlust reklaamiti piisavalt publikule ja sõitjatele?</t>
        </r>
      </text>
    </comment>
    <comment ref="C9" authorId="0" shapeId="0" xr:uid="{310BF48C-176E-4C52-89D5-D99CFFB011AE}">
      <text>
        <r>
          <rPr>
            <b/>
            <sz val="9"/>
            <color indexed="81"/>
            <rFont val="Tahoma"/>
            <family val="2"/>
          </rPr>
          <t xml:space="preserve">Kaart ja raja kirjeldus
</t>
        </r>
        <r>
          <rPr>
            <sz val="9"/>
            <color indexed="81"/>
            <rFont val="Tahoma"/>
            <family val="2"/>
            <charset val="186"/>
          </rPr>
          <t>- Raja täpne pikkus
- Pealtvaatajate ülekäigukohad</t>
        </r>
        <r>
          <rPr>
            <b/>
            <sz val="9"/>
            <color indexed="81"/>
            <rFont val="Tahoma"/>
            <family val="2"/>
          </rPr>
          <t xml:space="preserve">
Võistluskoha kaart
</t>
        </r>
        <r>
          <rPr>
            <sz val="9"/>
            <color indexed="81"/>
            <rFont val="Tahoma"/>
            <family val="2"/>
            <charset val="186"/>
          </rPr>
          <t xml:space="preserve">- Esmaabipunktide asukoht
- Rajatiste asukoht (registreerimine, dušid, püsiv koht, poodium, antidoping, pressikeskus jne)
- Juurdepääsutee võistluspaika
- Võistkondade, sõitjate ja publiku parkla asukoht
</t>
        </r>
        <r>
          <rPr>
            <b/>
            <sz val="9"/>
            <color indexed="81"/>
            <rFont val="Tahoma"/>
            <family val="2"/>
          </rPr>
          <t xml:space="preserve">Muu kohustuslik teave tehnilises juhendis
</t>
        </r>
        <r>
          <rPr>
            <sz val="9"/>
            <color indexed="81"/>
            <rFont val="Tahoma"/>
            <family val="2"/>
            <charset val="186"/>
          </rPr>
          <t>- Ametlikud treeningud ja võistluste ajakava
- Korraldaja kontaktandmed
- Rajajuhi nimi ja kontaktandmed
- Meditsiinipersonali, arsti, kiirabiautode, õdede nimi ja kontaktandmed
- Toimumiskoha lähedal asuvate haiglate aadressid
- Ajavõtuettevõtte kontaktandmed</t>
        </r>
        <r>
          <rPr>
            <b/>
            <sz val="9"/>
            <color indexed="81"/>
            <rFont val="Tahoma"/>
            <family val="2"/>
          </rPr>
          <t xml:space="preserve">
Erireeglid
</t>
        </r>
        <r>
          <rPr>
            <sz val="9"/>
            <color indexed="81"/>
            <rFont val="Tahoma"/>
            <family val="2"/>
            <charset val="186"/>
          </rPr>
          <t xml:space="preserve">- EJL/UCI reeglid / EJL/UCI punktitabel
- Võistluse klass
- Sõitjate kategooriad
- Püsiva koha lahtiolekuajad ja asukoht
- Sõitjate registreerimise lahtiolekuajad ja asukoht
- Auhinnafondide nimekirjad ja maksmise protsess
- Toitlustus-/tehnilise abi tsoonide asukoht, spetsiifiline transport toitlustustsoonidesse
</t>
        </r>
        <r>
          <rPr>
            <b/>
            <sz val="9"/>
            <color indexed="81"/>
            <rFont val="Tahoma"/>
            <family val="2"/>
          </rPr>
          <t xml:space="preserve">
</t>
        </r>
      </text>
    </comment>
    <comment ref="C10" authorId="0" shapeId="0" xr:uid="{B0B2867E-ED02-4231-83E1-5AF2529C7D0A}">
      <text>
        <r>
          <rPr>
            <b/>
            <sz val="9"/>
            <color indexed="81"/>
            <rFont val="Tahoma"/>
            <family val="2"/>
          </rPr>
          <t xml:space="preserve">Administratiivne hindamine
</t>
        </r>
        <r>
          <rPr>
            <sz val="9"/>
            <color indexed="81"/>
            <rFont val="Tahoma"/>
            <family val="2"/>
            <charset val="186"/>
          </rPr>
          <t>Kas võistlus korraldati EJL kalendris olevatel kuupäevadel?
Kas võistluse nimi vastas EJL kalendris olevale?
Kas auhinnafondide tabel vastas EJL finantskohustuste osas sätestatud miinimumile?</t>
        </r>
        <r>
          <rPr>
            <b/>
            <sz val="9"/>
            <color indexed="81"/>
            <rFont val="Tahoma"/>
            <family val="2"/>
          </rPr>
          <t xml:space="preserve">
Kohtunikega majandamine ja võistluse korraldus
</t>
        </r>
        <r>
          <rPr>
            <sz val="9"/>
            <color indexed="81"/>
            <rFont val="Tahoma"/>
            <family val="2"/>
            <charset val="186"/>
          </rPr>
          <t>Kas kohtunike majandamine oli hästi korraldatud? (transport, majutus, toitlustus jne)?</t>
        </r>
        <r>
          <rPr>
            <b/>
            <sz val="9"/>
            <color indexed="81"/>
            <rFont val="Tahoma"/>
            <family val="2"/>
          </rPr>
          <t xml:space="preserve">
Korduvad võistlused
</t>
        </r>
        <r>
          <rPr>
            <sz val="9"/>
            <color indexed="81"/>
            <rFont val="Tahoma"/>
            <family val="2"/>
            <charset val="186"/>
          </rPr>
          <t xml:space="preserve">Kas korraldaja arvestas eelmisel aastal peakohtuniku poolt soovitatud muudatustega?
Kas kohtunike ja korraldaja vaheline suhe oli rahuldav?
</t>
        </r>
      </text>
    </comment>
    <comment ref="C11" authorId="0" shapeId="0" xr:uid="{70A82248-9D42-43DE-9637-F60538BADABA}">
      <text>
        <r>
          <rPr>
            <sz val="9"/>
            <color indexed="81"/>
            <rFont val="Tahoma"/>
            <family val="2"/>
          </rPr>
          <t xml:space="preserve">Kas see oli raja lähedal?
Kas see oli hästi varustatud (elekter, internet jne)?
Kas korraldaja esindaja oli pidevalt kohal?
</t>
        </r>
      </text>
    </comment>
    <comment ref="C12" authorId="0" shapeId="0" xr:uid="{18FA204F-6052-432E-9DA9-909D5C6E8842}">
      <text>
        <r>
          <rPr>
            <sz val="9"/>
            <color indexed="81"/>
            <rFont val="Tahoma"/>
            <family val="2"/>
          </rPr>
          <t>Kas ala oli hästi organiseeritud?
Kas selja- ja raaminumbrid olid olemas?
Kas litsentsi kontrollis kohtunik?
Kas vabatahtlikke oli piisavalt?</t>
        </r>
      </text>
    </comment>
    <comment ref="C13" authorId="0" shapeId="0" xr:uid="{692E3848-3876-4CB8-929B-ACC869FE5C0C}">
      <text>
        <r>
          <rPr>
            <sz val="9"/>
            <color indexed="81"/>
            <rFont val="Tahoma"/>
            <family val="2"/>
          </rPr>
          <t>Kas ratturitele olid riietumisruumid ja dušid saadaval? Kas need asusid raja lähedal?</t>
        </r>
      </text>
    </comment>
    <comment ref="C14" authorId="0" shapeId="0" xr:uid="{FD99EBDC-A064-4972-B025-F06952C3424B}">
      <text>
        <r>
          <rPr>
            <b/>
            <sz val="9"/>
            <color indexed="81"/>
            <rFont val="Tahoma"/>
            <family val="2"/>
          </rPr>
          <t xml:space="preserve">Ajavõtt ja transponderid
</t>
        </r>
        <r>
          <rPr>
            <sz val="9"/>
            <color indexed="81"/>
            <rFont val="Tahoma"/>
            <family val="2"/>
            <charset val="186"/>
          </rPr>
          <t>Kas ajavõtufirma kasutas transpondereid?</t>
        </r>
        <r>
          <rPr>
            <b/>
            <sz val="9"/>
            <color indexed="81"/>
            <rFont val="Tahoma"/>
            <family val="2"/>
          </rPr>
          <t xml:space="preserve">
</t>
        </r>
        <r>
          <rPr>
            <sz val="9"/>
            <color indexed="81"/>
            <rFont val="Tahoma"/>
            <family val="2"/>
            <charset val="186"/>
          </rPr>
          <t>Kas ajavõtusüsteem oli tõhus?</t>
        </r>
        <r>
          <rPr>
            <b/>
            <sz val="9"/>
            <color indexed="81"/>
            <rFont val="Tahoma"/>
            <family val="2"/>
          </rPr>
          <t xml:space="preserve">
Ajavõtu ja kohtunike töökoht
</t>
        </r>
        <r>
          <rPr>
            <sz val="9"/>
            <color indexed="81"/>
            <rFont val="Tahoma"/>
            <family val="2"/>
            <charset val="186"/>
          </rPr>
          <t>Kas töökoht asus täpselt finišijoonel?</t>
        </r>
        <r>
          <rPr>
            <b/>
            <sz val="9"/>
            <color indexed="81"/>
            <rFont val="Tahoma"/>
            <family val="2"/>
          </rPr>
          <t xml:space="preserve">
</t>
        </r>
        <r>
          <rPr>
            <sz val="9"/>
            <color indexed="81"/>
            <rFont val="Tahoma"/>
            <family val="2"/>
            <charset val="186"/>
          </rPr>
          <t>Kas töökoht oli piisavalt suur?</t>
        </r>
        <r>
          <rPr>
            <b/>
            <sz val="9"/>
            <color indexed="81"/>
            <rFont val="Tahoma"/>
            <family val="2"/>
          </rPr>
          <t xml:space="preserve">
</t>
        </r>
        <r>
          <rPr>
            <sz val="9"/>
            <color indexed="81"/>
            <rFont val="Tahoma"/>
            <family val="2"/>
            <charset val="186"/>
          </rPr>
          <t>Kas töökoht oli soojendusega või konditsioneeriga (vajadusel)?</t>
        </r>
        <r>
          <rPr>
            <b/>
            <sz val="9"/>
            <color indexed="81"/>
            <rFont val="Tahoma"/>
            <family val="2"/>
          </rPr>
          <t xml:space="preserve">
Võistlusdokumendid ja tulemused
</t>
        </r>
        <r>
          <rPr>
            <sz val="9"/>
            <color indexed="81"/>
            <rFont val="Tahoma"/>
            <family val="2"/>
            <charset val="186"/>
          </rPr>
          <t>Kas stardinimekirjad ja stardijärjekorrad koostati vastavalt EJL/UCI reeglitele?</t>
        </r>
        <r>
          <rPr>
            <b/>
            <sz val="9"/>
            <color indexed="81"/>
            <rFont val="Tahoma"/>
            <family val="2"/>
          </rPr>
          <t xml:space="preserve">
</t>
        </r>
        <r>
          <rPr>
            <sz val="9"/>
            <color indexed="81"/>
            <rFont val="Tahoma"/>
            <family val="2"/>
            <charset val="186"/>
          </rPr>
          <t>Kas täielikud ametlikud tulemused avaldati kiiresti?</t>
        </r>
      </text>
    </comment>
    <comment ref="C15" authorId="0" shapeId="0" xr:uid="{D9CF1B4B-480A-4C0F-8B01-FC62688958F8}">
      <text>
        <r>
          <rPr>
            <sz val="9"/>
            <color indexed="81"/>
            <rFont val="Tahoma"/>
            <family val="2"/>
            <charset val="186"/>
          </rPr>
          <t>- Kas kohtunikke oli piisavalt?
- Kas kohtunikud olid varustatud sobivate lippudega?
- Kas kohtunikud olid varustatud korrektsete rajakaartide ja juhenditega?
- Kas kohtunikute asukohtadega plaan oli olemas?
- Kas toimusid koosolekud kohtunike ja peakohtunikuga?</t>
        </r>
      </text>
    </comment>
    <comment ref="C16" authorId="0" shapeId="0" xr:uid="{481F89E2-2730-4401-B829-B5A8F525D210}">
      <text>
        <r>
          <rPr>
            <sz val="9"/>
            <color indexed="81"/>
            <rFont val="Tahoma"/>
            <family val="2"/>
          </rPr>
          <t>Kas pressiruum oli olemas?
Kas pressiesindaja oli kogu ürituse ajal kohapeal?
Kas võistlusdokumendid olid pressile kiiresti kättesaadavad?</t>
        </r>
      </text>
    </comment>
    <comment ref="C17" authorId="0" shapeId="0" xr:uid="{88423E50-746F-4704-88B5-71538F9BCB03}">
      <text>
        <r>
          <rPr>
            <sz val="9"/>
            <color indexed="81"/>
            <rFont val="Tahoma"/>
            <family val="2"/>
          </rPr>
          <t>Kas oli kasutatud sotsiaalmeedia võimalusi?</t>
        </r>
      </text>
    </comment>
    <comment ref="C18" authorId="0" shapeId="0" xr:uid="{1A02B450-5D83-4417-BFA6-5F6E6C86F21A}">
      <text>
        <r>
          <rPr>
            <sz val="9"/>
            <color indexed="81"/>
            <rFont val="Tahoma"/>
            <family val="2"/>
          </rPr>
          <t>Kas dopingukontrollile olid töötingimused loodud?</t>
        </r>
      </text>
    </comment>
    <comment ref="C19" authorId="0" shapeId="0" xr:uid="{3ED84694-BDB9-4F39-855E-0A08CB60175E}">
      <text>
        <r>
          <rPr>
            <sz val="9"/>
            <color indexed="81"/>
            <rFont val="Tahoma"/>
            <family val="2"/>
          </rPr>
          <t>Kas prügikorraldus oli pealtvaatajatele piisav?
Kas prügikorraldus võistlejatele ja meeskondadele oli piisav? Prügitsoonide olemasolu?
Kas WC korraldus piisav?
Kas kasutusel oli muid meetmeid keskkonna säästmisel?</t>
        </r>
      </text>
    </comment>
    <comment ref="C22" authorId="0" shapeId="0" xr:uid="{F0E5FF15-2116-4E7E-B92E-255051EAFB34}">
      <text>
        <r>
          <rPr>
            <sz val="9"/>
            <color indexed="81"/>
            <rFont val="Tahoma"/>
            <family val="2"/>
            <charset val="186"/>
          </rPr>
          <t>Vastavalt EJL/UCI määrustele? 
Hästi organiseeritud ja jagatud stardikoridorid? 
Muudatused väljumisaegades? 
Võistluse peatamine?</t>
        </r>
      </text>
    </comment>
    <comment ref="C23" authorId="0" shapeId="0" xr:uid="{D5B3CC6D-4050-452A-8AC7-CB99631AECD1}">
      <text>
        <r>
          <rPr>
            <sz val="9"/>
            <color indexed="81"/>
            <rFont val="Tahoma"/>
            <family val="2"/>
            <charset val="186"/>
          </rPr>
          <t>Kas kogu rada kontrollis peakohtunik?
Kas peakohtuniku poolsed ettepanekud/muudatused tehti kiiresti ja hästi?</t>
        </r>
        <r>
          <rPr>
            <b/>
            <sz val="9"/>
            <color indexed="81"/>
            <rFont val="Tahoma"/>
            <family val="2"/>
          </rPr>
          <t xml:space="preserve">
</t>
        </r>
        <r>
          <rPr>
            <sz val="9"/>
            <color indexed="81"/>
            <rFont val="Tahoma"/>
            <family val="2"/>
            <charset val="186"/>
          </rPr>
          <t>Kas rada vastas EJL/UCI reeglitele?
Kas raja pikkus vastas EJL/UCI reeglitele?</t>
        </r>
        <r>
          <rPr>
            <b/>
            <sz val="9"/>
            <color indexed="81"/>
            <rFont val="Tahoma"/>
            <family val="2"/>
          </rPr>
          <t xml:space="preserve">
</t>
        </r>
        <r>
          <rPr>
            <sz val="9"/>
            <color indexed="81"/>
            <rFont val="Tahoma"/>
            <family val="2"/>
            <charset val="186"/>
          </rPr>
          <t xml:space="preserve">Kas järgiti reegleid?
</t>
        </r>
        <r>
          <rPr>
            <sz val="9"/>
            <color indexed="81"/>
            <rFont val="Tahoma"/>
            <family val="2"/>
          </rPr>
          <t xml:space="preserve">
</t>
        </r>
      </text>
    </comment>
    <comment ref="C24" authorId="0" shapeId="0" xr:uid="{E070C0FD-EB55-4097-AC99-6EC55083A227}">
      <text>
        <r>
          <rPr>
            <b/>
            <sz val="9"/>
            <color indexed="81"/>
            <rFont val="Tahoma"/>
            <family val="2"/>
          </rPr>
          <t xml:space="preserve">Toitlustus-/tehnilise abi tsoonid
</t>
        </r>
        <r>
          <rPr>
            <sz val="9"/>
            <color indexed="81"/>
            <rFont val="Tahoma"/>
            <family val="2"/>
            <charset val="186"/>
          </rPr>
          <t>Kas oli olemas kahekordne boksiala?
Kas oli olemas piisavalt kõrgsurvepesureid?
Kas boksiala vastas eeskirjadele?
Kas boksialale oli ligipääsu kontroll?
Kas boksiala oli paigaldatud?</t>
        </r>
      </text>
    </comment>
    <comment ref="C25" authorId="0" shapeId="0" xr:uid="{70D56724-D5FD-42A0-9FDF-66098509DB24}">
      <text>
        <r>
          <rPr>
            <sz val="9"/>
            <color indexed="81"/>
            <rFont val="Tahoma"/>
            <family val="2"/>
            <charset val="186"/>
          </rPr>
          <t>Kas see oli EJL/UCI määruste kohaselt olemas?
Kas seal oli jalgrattapesula?</t>
        </r>
      </text>
    </comment>
    <comment ref="C28" authorId="0" shapeId="0" xr:uid="{37D46B84-5839-40F0-82D2-2AF16FF150FF}">
      <text>
        <r>
          <rPr>
            <b/>
            <sz val="9"/>
            <color indexed="81"/>
            <rFont val="Tahoma"/>
            <family val="2"/>
          </rPr>
          <t xml:space="preserve">Raja turvalisus
</t>
        </r>
        <r>
          <rPr>
            <sz val="9"/>
            <color indexed="81"/>
            <rFont val="Tahoma"/>
            <family val="2"/>
            <charset val="186"/>
          </rPr>
          <t>Kas rada oli kogu pikkuses suletud (lint jne)?
Kas raja lint vastas reeglitele (turvavõrgud, puidust vaiad jne)?
Kas tehnilised lõigud olid avariide korral kaitstud?
Kas vajalikes lõikudes oli raja ja pealtvaatajate vahele loodud turvatsoon?</t>
        </r>
        <r>
          <rPr>
            <b/>
            <sz val="9"/>
            <color indexed="81"/>
            <rFont val="Tahoma"/>
            <family val="2"/>
          </rPr>
          <t xml:space="preserve">
Raadiod
</t>
        </r>
        <r>
          <rPr>
            <sz val="9"/>
            <color indexed="81"/>
            <rFont val="Tahoma"/>
            <family val="2"/>
            <charset val="186"/>
          </rPr>
          <t>Kas kohtunikele, esmaabile ja korraldajatel oli olemas raadiosüsteem?
Kas korralduskomitee vaheline raadioside oli piisavalt kvaliteetne?</t>
        </r>
        <r>
          <rPr>
            <b/>
            <sz val="9"/>
            <color indexed="81"/>
            <rFont val="Tahoma"/>
            <family val="2"/>
          </rPr>
          <t xml:space="preserve">
</t>
        </r>
        <r>
          <rPr>
            <sz val="9"/>
            <color indexed="81"/>
            <rFont val="Tahoma"/>
            <family val="2"/>
            <charset val="186"/>
          </rPr>
          <t>Kas süsteem oli tõhus?</t>
        </r>
        <r>
          <rPr>
            <b/>
            <sz val="9"/>
            <color indexed="81"/>
            <rFont val="Tahoma"/>
            <family val="2"/>
          </rPr>
          <t xml:space="preserve">
Intsidendid ja karistused
</t>
        </r>
        <r>
          <rPr>
            <sz val="9"/>
            <color indexed="81"/>
            <rFont val="Tahoma"/>
            <family val="2"/>
            <charset val="186"/>
          </rPr>
          <t>Kas oli võistlusintsidente?
Kas oli mingeid karistusi?</t>
        </r>
      </text>
    </comment>
    <comment ref="C29" authorId="0" shapeId="0" xr:uid="{E27C4B70-6380-4431-9630-1EAA0DD4ADA1}">
      <text>
        <r>
          <rPr>
            <sz val="9"/>
            <color indexed="81"/>
            <rFont val="Tahoma"/>
            <family val="2"/>
            <charset val="186"/>
          </rPr>
          <t>Kas meditsiiniteenus oli kogu ürituse (sh treeningute) jooksul kättesaadav?</t>
        </r>
        <r>
          <rPr>
            <b/>
            <sz val="9"/>
            <color indexed="81"/>
            <rFont val="Tahoma"/>
            <family val="2"/>
          </rPr>
          <t xml:space="preserve">
</t>
        </r>
        <r>
          <rPr>
            <sz val="9"/>
            <color indexed="81"/>
            <rFont val="Tahoma"/>
            <family val="2"/>
            <charset val="186"/>
          </rPr>
          <t>Kas kõigil meditsiinitöötajatel oli raadio või telefon, mille number on korraldajale teada?</t>
        </r>
        <r>
          <rPr>
            <b/>
            <sz val="9"/>
            <color indexed="81"/>
            <rFont val="Tahoma"/>
            <family val="2"/>
          </rPr>
          <t xml:space="preserve">
</t>
        </r>
        <r>
          <rPr>
            <sz val="9"/>
            <color indexed="81"/>
            <rFont val="Tahoma"/>
            <family val="2"/>
            <charset val="186"/>
          </rPr>
          <t>Kas meditsiinipersonal oli kvalifitseeritud ja tõhus?</t>
        </r>
        <r>
          <rPr>
            <b/>
            <sz val="9"/>
            <color indexed="81"/>
            <rFont val="Tahoma"/>
            <family val="2"/>
          </rPr>
          <t xml:space="preserve">
</t>
        </r>
        <r>
          <rPr>
            <sz val="9"/>
            <color indexed="81"/>
            <rFont val="Tahoma"/>
            <family val="2"/>
            <charset val="186"/>
          </rPr>
          <t>Kas lähedalasuvaid haiglaid teavitati üritusest ja kas nad olid valmis hoolitsema potentsiaalselt vigastatud ratturite eest?</t>
        </r>
        <r>
          <rPr>
            <b/>
            <sz val="9"/>
            <color indexed="81"/>
            <rFont val="Tahoma"/>
            <family val="2"/>
          </rPr>
          <t xml:space="preserve">
</t>
        </r>
        <r>
          <rPr>
            <sz val="9"/>
            <color indexed="81"/>
            <rFont val="Tahoma"/>
            <family val="2"/>
            <charset val="186"/>
          </rPr>
          <t>Kas võistlusele oli määratud vähemalt üks arst, kes oli kogu ürituse vältel kohapeal saadaval?</t>
        </r>
        <r>
          <rPr>
            <b/>
            <sz val="9"/>
            <color indexed="81"/>
            <rFont val="Tahoma"/>
            <family val="2"/>
          </rPr>
          <t xml:space="preserve">
</t>
        </r>
        <r>
          <rPr>
            <sz val="9"/>
            <color indexed="81"/>
            <rFont val="Tahoma"/>
            <family val="2"/>
            <charset val="186"/>
          </rPr>
          <t>Kas kogu ürituse vältel oli kohapeal saadaval vähemalt üks kiirabi?</t>
        </r>
        <r>
          <rPr>
            <b/>
            <sz val="9"/>
            <color indexed="81"/>
            <rFont val="Tahoma"/>
            <family val="2"/>
          </rPr>
          <t xml:space="preserve">
</t>
        </r>
        <r>
          <rPr>
            <sz val="9"/>
            <color indexed="81"/>
            <rFont val="Tahoma"/>
            <family val="2"/>
            <charset val="186"/>
          </rPr>
          <t>Kas arsti ja meditsiinitöötajate sekkumine oli kiire ja tõhus?</t>
        </r>
        <r>
          <rPr>
            <b/>
            <sz val="9"/>
            <color indexed="81"/>
            <rFont val="Tahoma"/>
            <family val="2"/>
          </rPr>
          <t xml:space="preserve">
</t>
        </r>
        <r>
          <rPr>
            <sz val="9"/>
            <color indexed="81"/>
            <rFont val="Tahoma"/>
            <family val="2"/>
            <charset val="186"/>
          </rPr>
          <t>Kas meditsiinitöötajate, vigastatud ratturi, publiku ja teiste ratturite turvalisus oli võistluse ajal rajal sekkumise korral hästi hallatud?</t>
        </r>
      </text>
    </comment>
    <comment ref="C33" authorId="0" shapeId="0" xr:uid="{00B301C7-80CF-40E9-8DFC-8507F252A900}">
      <text>
        <r>
          <rPr>
            <sz val="9"/>
            <color indexed="81"/>
            <rFont val="Tahoma"/>
            <family val="2"/>
          </rPr>
          <t>Kas raja ääres oli palju pealtvaatajaid?
Kas üritus tekitas rahva seas elevust ja huvi kohalikes seltsides (koolides jne)?
Kas lisaks võistlusele korraldati ürituse ajal ka muid tegevusi või meelelahutust (seotud jalgrattasõiduga või mitte)?</t>
        </r>
      </text>
    </comment>
    <comment ref="C34" authorId="0" shapeId="0" xr:uid="{9822AA9F-029C-4DE6-B170-DD9F781730D0}">
      <text>
        <r>
          <rPr>
            <sz val="9"/>
            <color indexed="81"/>
            <rFont val="Tahoma"/>
            <family val="2"/>
          </rPr>
          <t>Kas lisaks põhisõidule korraldati ka lastele- või rahvasõite?
Kas korraldati mingeid jalgrattasõidu tutvustavaid üritusi?
Kas korraldati ka muid demonstratsioonesinemisi (BMX, trial jne)?</t>
        </r>
      </text>
    </comment>
    <comment ref="C35" authorId="0" shapeId="0" xr:uid="{1B3085C5-7EAB-4E93-A929-ED677A764B65}">
      <text>
        <r>
          <rPr>
            <sz val="9"/>
            <color indexed="81"/>
            <rFont val="Tahoma"/>
            <family val="2"/>
          </rPr>
          <t xml:space="preserve">Kas ürituse asukoht oli kooskõlas teiste samal perioodil toimuvate üritustega?
Kas raja paigutus vastas sõitjate ja pealtvaatajate ootustele?
Kas sõitjad olid üritusel osalemisest huvitatud?
</t>
        </r>
      </text>
    </comment>
    <comment ref="C38" authorId="0" shapeId="0" xr:uid="{B80F2544-6A16-4885-98FF-EEB925F26EC5}">
      <text>
        <r>
          <rPr>
            <sz val="9"/>
            <color indexed="81"/>
            <rFont val="Tahoma"/>
            <family val="2"/>
          </rPr>
          <t xml:space="preserve">Kas kohtunike arv järgis EJL/UCI reegleid?
Kas kohtunike töö oli hea?
</t>
        </r>
      </text>
    </comment>
    <comment ref="C39" authorId="0" shapeId="0" xr:uid="{19EFDF43-AAFB-490E-8499-D58682F5EE07}">
      <text>
        <r>
          <rPr>
            <sz val="9"/>
            <color indexed="81"/>
            <rFont val="Tahoma"/>
            <family val="2"/>
          </rPr>
          <t>Kas üritus oli meediakanalites hästi nähtaval enne ürituse toimumispäeva?
Kas meedia oli antud ürituse kajastamisest huvitatud ja kas seda tehti?
Kas üritusi kanti üle rahvusvahelises, riiklikus- ja/või eratelevisioonis?
Kas võistlusest oli LIVE ülekanne?</t>
        </r>
      </text>
    </comment>
  </commentList>
</comments>
</file>

<file path=xl/sharedStrings.xml><?xml version="1.0" encoding="utf-8"?>
<sst xmlns="http://schemas.openxmlformats.org/spreadsheetml/2006/main" count="226" uniqueCount="105">
  <si>
    <t>XCO</t>
  </si>
  <si>
    <t>XCS</t>
  </si>
  <si>
    <t>XCE</t>
  </si>
  <si>
    <t>XCP</t>
  </si>
  <si>
    <t>XCC</t>
  </si>
  <si>
    <t>XCM</t>
  </si>
  <si>
    <t>DHI</t>
  </si>
  <si>
    <t>4X</t>
  </si>
  <si>
    <t>EDR</t>
  </si>
  <si>
    <t>PUM</t>
  </si>
  <si>
    <t>Võistluse nimi:</t>
  </si>
  <si>
    <t>Kategooria:</t>
  </si>
  <si>
    <t>Koht:</t>
  </si>
  <si>
    <t>Ilm:</t>
  </si>
  <si>
    <t>Nimi</t>
  </si>
  <si>
    <t>Peakohtunik:</t>
  </si>
  <si>
    <t>Rajameister:</t>
  </si>
  <si>
    <t>E-posti aadress</t>
  </si>
  <si>
    <t>Mobiiltelefon</t>
  </si>
  <si>
    <t>Registreerinud (arv)</t>
  </si>
  <si>
    <t>Startijate arv</t>
  </si>
  <si>
    <t>Lõpetajate arv</t>
  </si>
  <si>
    <t>Ringi pikkus</t>
  </si>
  <si>
    <t>Kogukestus / Kogudistants</t>
  </si>
  <si>
    <t>Ringide arv</t>
  </si>
  <si>
    <t>Kogudistants</t>
  </si>
  <si>
    <t xml:space="preserve">Kogukestus </t>
  </si>
  <si>
    <t>Võistlusklassid:</t>
  </si>
  <si>
    <t>Korraldaja:</t>
  </si>
  <si>
    <t>Võistluse direktor:</t>
  </si>
  <si>
    <t>N/M-Eliit</t>
  </si>
  <si>
    <t>N/M-U</t>
  </si>
  <si>
    <t>N/M-J</t>
  </si>
  <si>
    <t>N/M-10-16</t>
  </si>
  <si>
    <t>Seeniorid</t>
  </si>
  <si>
    <t>Mehed</t>
  </si>
  <si>
    <t>Naised</t>
  </si>
  <si>
    <t>N/M-16</t>
  </si>
  <si>
    <t>Poolmaraton</t>
  </si>
  <si>
    <t>Lastesõidud</t>
  </si>
  <si>
    <t>KOKKU</t>
  </si>
  <si>
    <r>
      <t xml:space="preserve">LISAINFORMATSIOON AINULT EESTI JALGRATTURITE LIIDULE </t>
    </r>
    <r>
      <rPr>
        <b/>
        <sz val="11"/>
        <color rgb="FFFF0000"/>
        <rFont val="Calibri"/>
        <family val="2"/>
        <charset val="186"/>
        <scheme val="minor"/>
      </rPr>
      <t>(KORRALDAJALE EI SAADETA)</t>
    </r>
  </si>
  <si>
    <t>(KORRALDAJALE EI SAADETA - AINULT EJL´I)</t>
  </si>
  <si>
    <t>(täidab peakohtunik)</t>
  </si>
  <si>
    <t>Funktsioon</t>
  </si>
  <si>
    <t>UCI kood</t>
  </si>
  <si>
    <t>Kohtuniku kategooria</t>
  </si>
  <si>
    <r>
      <rPr>
        <b/>
        <u val="double"/>
        <sz val="12"/>
        <color rgb="FFFF0000"/>
        <rFont val="Calibri"/>
        <family val="2"/>
        <scheme val="minor"/>
      </rPr>
      <t>JUHISED</t>
    </r>
    <r>
      <rPr>
        <b/>
        <sz val="12"/>
        <color rgb="FFFF0000"/>
        <rFont val="Calibri"/>
        <family val="2"/>
        <scheme val="minor"/>
      </rPr>
      <t xml:space="preserve">
</t>
    </r>
    <r>
      <rPr>
        <sz val="12"/>
        <color rgb="FFFF0000"/>
        <rFont val="Calibri"/>
        <family val="2"/>
        <scheme val="minor"/>
      </rPr>
      <t>Allolev aruanne täiendatud informatsiooniga saadetakse võistluse korraldajale. Palun juhi tähelepanu sõnastusele ja õigekirjale.</t>
    </r>
  </si>
  <si>
    <t>PEAKOHTUNIKU ARUANNE</t>
  </si>
  <si>
    <t>Info liikumine enne üritust</t>
  </si>
  <si>
    <t>Tehniline juhend</t>
  </si>
  <si>
    <t>Administratiivne hindamine ja ürituse juhtimine</t>
  </si>
  <si>
    <t>Võistluskeskus</t>
  </si>
  <si>
    <t>Võistlejate registreerimine</t>
  </si>
  <si>
    <t>Riietusruum - dušid</t>
  </si>
  <si>
    <t>Ajavõtt, dokumendid ja tulemused</t>
  </si>
  <si>
    <t>Raja kohtunikud</t>
  </si>
  <si>
    <t>Press</t>
  </si>
  <si>
    <t>Sotsiaalmeedia</t>
  </si>
  <si>
    <t>Dopingukontroll</t>
  </si>
  <si>
    <t>Tähelepanu keskkonnale</t>
  </si>
  <si>
    <t>Stardiala</t>
  </si>
  <si>
    <t>Rada</t>
  </si>
  <si>
    <t>Toitlustus-tehnilised alad</t>
  </si>
  <si>
    <t>Finišiala</t>
  </si>
  <si>
    <t xml:space="preserve">Raja turvamine </t>
  </si>
  <si>
    <t>Arstiabi</t>
  </si>
  <si>
    <t xml:space="preserve">Pealtvaatajte huvi </t>
  </si>
  <si>
    <t xml:space="preserve">Arendustegevus ja rattaspordi edendamine </t>
  </si>
  <si>
    <t>Huvi võistluse vastu ja võistluse järjepidevus</t>
  </si>
  <si>
    <t>Kohtunikud</t>
  </si>
  <si>
    <t>Meedia</t>
  </si>
  <si>
    <t>ÜLDINE HINNANG</t>
  </si>
  <si>
    <t>PEALTVAATAJAD JA POPULAARSUS</t>
  </si>
  <si>
    <t>TURVALISUS</t>
  </si>
  <si>
    <t>RADA</t>
  </si>
  <si>
    <t>KORRALDUS</t>
  </si>
  <si>
    <t>KOKKUVÕTE (Konkreetsed ettepanekud järgmiseks hooajaks väljatoodu põhjal).</t>
  </si>
  <si>
    <t>Korraldaja tähelepanu ürituse üldhinnangule, mis tuleb täita…</t>
  </si>
  <si>
    <t>Detailne kokkuvõte korralduse kohta.....</t>
  </si>
  <si>
    <t>Detailne kokkuvõte raja kohta.....</t>
  </si>
  <si>
    <t>Detailne kokkuvõte turvalisuse kohta.....</t>
  </si>
  <si>
    <t>Lühikokkuvõte…</t>
  </si>
  <si>
    <t>Detailne kokkuvõte pealtvaatajate ja populaarsuse kohta.....</t>
  </si>
  <si>
    <t>MUU</t>
  </si>
  <si>
    <t>Detailne kokkuvõte muu kohta.....</t>
  </si>
  <si>
    <t>ETTEPANEKUD KORRALDAJALE</t>
  </si>
  <si>
    <t>Konkreetsed ettepanekud korraldajale.....</t>
  </si>
  <si>
    <t>KOHTUNIKE KOGU</t>
  </si>
  <si>
    <t>Kuupäev (PP/KK/AA):</t>
  </si>
  <si>
    <t>Maraton</t>
  </si>
  <si>
    <t>XXL</t>
  </si>
  <si>
    <t>Informatsioon protestide ja määratud karistuste kohta. Võistluse tulemused (viide).</t>
  </si>
  <si>
    <t>Fotod. Lisage siia lehele võistlust iseloomustavad  fotod.</t>
  </si>
  <si>
    <t>TÄIDAB PEAKOHTUNIK</t>
  </si>
  <si>
    <t>M/H</t>
  </si>
  <si>
    <r>
      <rPr>
        <b/>
        <i/>
        <sz val="9"/>
        <color rgb="FF00B050"/>
        <rFont val="Calibri"/>
        <family val="2"/>
        <scheme val="minor"/>
      </rPr>
      <t>1: Hea</t>
    </r>
    <r>
      <rPr>
        <b/>
        <i/>
        <sz val="9"/>
        <color theme="1"/>
        <rFont val="Calibri"/>
        <family val="2"/>
        <scheme val="minor"/>
      </rPr>
      <t xml:space="preserve"> </t>
    </r>
    <r>
      <rPr>
        <b/>
        <i/>
        <sz val="9"/>
        <color theme="5"/>
        <rFont val="Calibri"/>
        <family val="2"/>
        <charset val="186"/>
        <scheme val="minor"/>
      </rPr>
      <t>2: Rahuldav</t>
    </r>
    <r>
      <rPr>
        <b/>
        <i/>
        <sz val="9"/>
        <color theme="9"/>
        <rFont val="Calibri"/>
        <family val="2"/>
        <scheme val="minor"/>
      </rPr>
      <t xml:space="preserve"> </t>
    </r>
    <r>
      <rPr>
        <b/>
        <i/>
        <sz val="9"/>
        <color rgb="FFFF0000"/>
        <rFont val="Calibri"/>
        <family val="2"/>
        <scheme val="minor"/>
      </rPr>
      <t>3: Mitte rahuldav</t>
    </r>
    <r>
      <rPr>
        <b/>
        <i/>
        <sz val="9"/>
        <color theme="1"/>
        <rFont val="Calibri"/>
        <family val="2"/>
        <scheme val="minor"/>
      </rPr>
      <t xml:space="preserve"> M/R</t>
    </r>
    <r>
      <rPr>
        <b/>
        <i/>
        <sz val="9"/>
        <rFont val="Calibri"/>
        <family val="2"/>
        <charset val="186"/>
        <scheme val="minor"/>
      </rPr>
      <t xml:space="preserve">: Mitte rakendatav  </t>
    </r>
    <r>
      <rPr>
        <b/>
        <i/>
        <sz val="9"/>
        <color theme="1"/>
        <rFont val="Calibri"/>
        <family val="2"/>
        <charset val="186"/>
        <scheme val="minor"/>
      </rPr>
      <t>M/H: Mitte hinnatud</t>
    </r>
  </si>
  <si>
    <r>
      <rPr>
        <b/>
        <i/>
        <sz val="9"/>
        <color rgb="FF00B050"/>
        <rFont val="Calibri"/>
        <family val="2"/>
        <scheme val="minor"/>
      </rPr>
      <t>1: Hea</t>
    </r>
    <r>
      <rPr>
        <b/>
        <i/>
        <sz val="9"/>
        <color theme="1"/>
        <rFont val="Calibri"/>
        <family val="2"/>
        <scheme val="minor"/>
      </rPr>
      <t xml:space="preserve"> </t>
    </r>
    <r>
      <rPr>
        <b/>
        <i/>
        <sz val="9"/>
        <color theme="5"/>
        <rFont val="Calibri"/>
        <family val="2"/>
        <charset val="186"/>
        <scheme val="minor"/>
      </rPr>
      <t>2: Rahuldav</t>
    </r>
    <r>
      <rPr>
        <b/>
        <i/>
        <sz val="9"/>
        <color theme="9"/>
        <rFont val="Calibri"/>
        <family val="2"/>
        <scheme val="minor"/>
      </rPr>
      <t xml:space="preserve"> </t>
    </r>
    <r>
      <rPr>
        <b/>
        <i/>
        <sz val="9"/>
        <color rgb="FFFF0000"/>
        <rFont val="Calibri"/>
        <family val="2"/>
        <scheme val="minor"/>
      </rPr>
      <t>3: Mitterahuldav</t>
    </r>
    <r>
      <rPr>
        <b/>
        <i/>
        <sz val="9"/>
        <color theme="1"/>
        <rFont val="Calibri"/>
        <family val="2"/>
        <scheme val="minor"/>
      </rPr>
      <t xml:space="preserve"> M/R</t>
    </r>
    <r>
      <rPr>
        <b/>
        <i/>
        <sz val="9"/>
        <rFont val="Calibri"/>
        <family val="2"/>
        <charset val="186"/>
        <scheme val="minor"/>
      </rPr>
      <t>: Mitte rakendatav  M/H: Mitte hinnatud</t>
    </r>
  </si>
  <si>
    <t>Taotlus selle raporti kiireloomuliseks menetlemiseks</t>
  </si>
  <si>
    <t>Version: 28.04.2025</t>
  </si>
  <si>
    <t>Peasekretär:</t>
  </si>
  <si>
    <t>Elektrooniline ajavõtt:</t>
  </si>
  <si>
    <t>Meditsiiniteenistuse juht:</t>
  </si>
  <si>
    <t>EJL kalendri võistluse nr.:</t>
  </si>
  <si>
    <t>GRAVEL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</si>
</sst>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quot; jour(s)&quot;"/>
    <numFmt numFmtId="166" formatCode="0.00000"/>
  </numFmts>
  <fonts count="61" x14ac:knownFonts="1">
    <font>
      <sz val="11"/>
      <color theme="1"/>
      <name val="Calibri"/>
      <family val="2"/>
      <charset val="186"/>
      <scheme val="minor"/>
    </font>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sz val="11"/>
      <color rgb="FFFF0000"/>
      <name val="Calibri"/>
      <family val="2"/>
      <scheme val="minor"/>
    </font>
    <font>
      <i/>
      <sz val="11"/>
      <color rgb="FFFF0000"/>
      <name val="Calibri"/>
      <family val="2"/>
      <scheme val="minor"/>
    </font>
    <font>
      <b/>
      <sz val="10"/>
      <color theme="3"/>
      <name val="Calibri"/>
      <family val="2"/>
      <scheme val="minor"/>
    </font>
    <font>
      <sz val="10"/>
      <color theme="3"/>
      <name val="Calibri"/>
      <family val="2"/>
      <scheme val="minor"/>
    </font>
    <font>
      <b/>
      <sz val="11"/>
      <color rgb="FFFF0000"/>
      <name val="Calibri"/>
      <family val="2"/>
      <scheme val="minor"/>
    </font>
    <font>
      <i/>
      <sz val="9"/>
      <color rgb="FF0070C0"/>
      <name val="Calibri"/>
      <family val="2"/>
      <scheme val="minor"/>
    </font>
    <font>
      <i/>
      <sz val="9"/>
      <name val="Calibri"/>
      <family val="2"/>
      <scheme val="minor"/>
    </font>
    <font>
      <sz val="10"/>
      <color theme="1"/>
      <name val="Calibri"/>
      <family val="2"/>
      <scheme val="minor"/>
    </font>
    <font>
      <u/>
      <sz val="11"/>
      <color theme="10"/>
      <name val="Calibri"/>
      <family val="2"/>
      <scheme val="minor"/>
    </font>
    <font>
      <b/>
      <sz val="11"/>
      <name val="Calibri"/>
      <family val="2"/>
      <scheme val="minor"/>
    </font>
    <font>
      <b/>
      <sz val="10"/>
      <color theme="1"/>
      <name val="Calibri"/>
      <family val="2"/>
      <scheme val="minor"/>
    </font>
    <font>
      <sz val="9"/>
      <name val="Calibri"/>
      <family val="2"/>
      <scheme val="minor"/>
    </font>
    <font>
      <i/>
      <sz val="11"/>
      <color theme="0"/>
      <name val="Calibri"/>
      <family val="2"/>
      <scheme val="minor"/>
    </font>
    <font>
      <sz val="11"/>
      <color rgb="FFF8F8F8"/>
      <name val="Calibri"/>
      <family val="2"/>
      <scheme val="minor"/>
    </font>
    <font>
      <i/>
      <sz val="11"/>
      <color rgb="FFF8F8F8"/>
      <name val="Calibri"/>
      <family val="2"/>
      <scheme val="minor"/>
    </font>
    <font>
      <b/>
      <sz val="9"/>
      <color indexed="81"/>
      <name val="Tahoma"/>
      <family val="2"/>
    </font>
    <font>
      <sz val="9"/>
      <color indexed="81"/>
      <name val="Tahoma"/>
      <family val="2"/>
    </font>
    <font>
      <sz val="9"/>
      <color theme="1"/>
      <name val="Calibri"/>
      <family val="2"/>
      <scheme val="minor"/>
    </font>
    <font>
      <b/>
      <sz val="12"/>
      <color rgb="FFFF0000"/>
      <name val="Calibri"/>
      <family val="2"/>
      <scheme val="minor"/>
    </font>
    <font>
      <b/>
      <u val="double"/>
      <sz val="12"/>
      <color rgb="FFFF0000"/>
      <name val="Calibri"/>
      <family val="2"/>
      <scheme val="minor"/>
    </font>
    <font>
      <sz val="12"/>
      <color rgb="FFFF0000"/>
      <name val="Calibri"/>
      <family val="2"/>
      <scheme val="minor"/>
    </font>
    <font>
      <sz val="9"/>
      <color rgb="FFFF0000"/>
      <name val="Calibri"/>
      <family val="2"/>
      <scheme val="minor"/>
    </font>
    <font>
      <b/>
      <sz val="24"/>
      <color theme="1"/>
      <name val="Calibri"/>
      <family val="2"/>
      <scheme val="minor"/>
    </font>
    <font>
      <sz val="36"/>
      <name val="Calibri"/>
      <family val="2"/>
      <scheme val="minor"/>
    </font>
    <font>
      <b/>
      <i/>
      <sz val="9"/>
      <color theme="1"/>
      <name val="Calibri"/>
      <family val="2"/>
      <scheme val="minor"/>
    </font>
    <font>
      <b/>
      <i/>
      <sz val="9"/>
      <color rgb="FF00B050"/>
      <name val="Calibri"/>
      <family val="2"/>
      <scheme val="minor"/>
    </font>
    <font>
      <b/>
      <i/>
      <sz val="9"/>
      <color theme="9"/>
      <name val="Calibri"/>
      <family val="2"/>
      <scheme val="minor"/>
    </font>
    <font>
      <b/>
      <i/>
      <sz val="9"/>
      <color rgb="FFFF0000"/>
      <name val="Calibri"/>
      <family val="2"/>
      <scheme val="minor"/>
    </font>
    <font>
      <b/>
      <sz val="22"/>
      <color theme="1"/>
      <name val="Calibri"/>
      <family val="2"/>
      <scheme val="minor"/>
    </font>
    <font>
      <b/>
      <u/>
      <sz val="12"/>
      <color theme="1"/>
      <name val="Calibri"/>
      <family val="2"/>
      <scheme val="minor"/>
    </font>
    <font>
      <i/>
      <sz val="11"/>
      <color theme="1"/>
      <name val="Calibri"/>
      <family val="2"/>
      <scheme val="minor"/>
    </font>
    <font>
      <i/>
      <sz val="10"/>
      <color theme="1"/>
      <name val="Calibri"/>
      <family val="2"/>
      <scheme val="minor"/>
    </font>
    <font>
      <b/>
      <sz val="9"/>
      <name val="Calibri"/>
      <family val="2"/>
      <scheme val="minor"/>
    </font>
    <font>
      <b/>
      <u/>
      <sz val="11"/>
      <color theme="1"/>
      <name val="Calibri"/>
      <family val="2"/>
      <scheme val="minor"/>
    </font>
    <font>
      <b/>
      <i/>
      <sz val="10"/>
      <name val="Calibri"/>
      <family val="2"/>
      <scheme val="minor"/>
    </font>
    <font>
      <b/>
      <i/>
      <sz val="10"/>
      <color theme="1"/>
      <name val="Calibri"/>
      <family val="2"/>
      <scheme val="minor"/>
    </font>
    <font>
      <i/>
      <u/>
      <sz val="10"/>
      <color theme="1"/>
      <name val="Calibri"/>
      <family val="2"/>
      <scheme val="minor"/>
    </font>
    <font>
      <b/>
      <i/>
      <sz val="10"/>
      <color rgb="FFFF0000"/>
      <name val="Calibri"/>
      <family val="2"/>
      <scheme val="minor"/>
    </font>
    <font>
      <b/>
      <sz val="11"/>
      <color rgb="FFFF0000"/>
      <name val="Calibri"/>
      <family val="2"/>
      <charset val="186"/>
      <scheme val="minor"/>
    </font>
    <font>
      <sz val="9"/>
      <color rgb="FF000000"/>
      <name val="Arial"/>
      <family val="2"/>
    </font>
    <font>
      <i/>
      <sz val="10"/>
      <color rgb="FFFF0000"/>
      <name val="Calibri"/>
      <family val="2"/>
      <scheme val="minor"/>
    </font>
    <font>
      <sz val="10"/>
      <color rgb="FFFF0000"/>
      <name val="Calibri"/>
      <family val="2"/>
      <scheme val="minor"/>
    </font>
    <font>
      <b/>
      <i/>
      <sz val="9"/>
      <name val="Calibri"/>
      <family val="2"/>
      <charset val="186"/>
      <scheme val="minor"/>
    </font>
    <font>
      <sz val="9"/>
      <color indexed="81"/>
      <name val="Tahoma"/>
      <family val="2"/>
      <charset val="186"/>
    </font>
    <font>
      <sz val="8"/>
      <name val="Calibri"/>
      <family val="2"/>
      <charset val="186"/>
      <scheme val="minor"/>
    </font>
    <font>
      <b/>
      <i/>
      <sz val="9"/>
      <color theme="5"/>
      <name val="Calibri"/>
      <family val="2"/>
      <charset val="186"/>
      <scheme val="minor"/>
    </font>
    <font>
      <b/>
      <i/>
      <sz val="9"/>
      <color theme="1"/>
      <name val="Calibri"/>
      <family val="2"/>
      <charset val="186"/>
      <scheme val="minor"/>
    </font>
    <font>
      <b/>
      <sz val="11"/>
      <color theme="1"/>
      <name val="Calibri"/>
      <family val="2"/>
      <charset val="186"/>
    </font>
    <font>
      <i/>
      <sz val="11"/>
      <color theme="1"/>
      <name val="Calibri"/>
      <family val="2"/>
      <charset val="186"/>
    </font>
    <font>
      <sz val="11"/>
      <color theme="1"/>
      <name val="Calibri"/>
      <family val="2"/>
      <charset val="186"/>
    </font>
    <font>
      <sz val="11"/>
      <color rgb="FFFF0000"/>
      <name val="Calibri"/>
      <family val="2"/>
      <charset val="186"/>
    </font>
    <font>
      <i/>
      <sz val="11"/>
      <color rgb="FFFF0000"/>
      <name val="Calibri"/>
      <family val="2"/>
      <charset val="186"/>
    </font>
    <font>
      <b/>
      <sz val="11"/>
      <color theme="1"/>
      <name val="Calibri"/>
      <family val="2"/>
      <charset val="186"/>
      <scheme val="minor"/>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rgb="FFDEDEDE"/>
        <bgColor indexed="64"/>
      </patternFill>
    </fill>
    <fill>
      <patternFill patternType="solid">
        <fgColor theme="0" tint="-0.14999847407452621"/>
        <bgColor indexed="64"/>
      </patternFill>
    </fill>
    <fill>
      <patternFill patternType="solid">
        <fgColor rgb="FFC0C0C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s>
  <borders count="7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thin">
        <color rgb="FF000000"/>
      </right>
      <top style="hair">
        <color rgb="FF000000"/>
      </top>
      <bottom style="hair">
        <color rgb="FF000000"/>
      </bottom>
      <diagonal/>
    </border>
    <border>
      <left style="medium">
        <color rgb="FF000000"/>
      </left>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medium">
        <color rgb="FF000000"/>
      </left>
      <right/>
      <top/>
      <bottom style="hair">
        <color rgb="FF000000"/>
      </bottom>
      <diagonal/>
    </border>
    <border>
      <left style="medium">
        <color rgb="FF000000"/>
      </left>
      <right/>
      <top/>
      <bottom style="medium">
        <color rgb="FF000000"/>
      </bottom>
      <diagonal/>
    </border>
    <border>
      <left style="medium">
        <color rgb="FF000000"/>
      </left>
      <right/>
      <top style="hair">
        <color rgb="FF000000"/>
      </top>
      <bottom/>
      <diagonal/>
    </border>
    <border>
      <left style="medium">
        <color rgb="FF000000"/>
      </left>
      <right style="thin">
        <color rgb="FF000000"/>
      </right>
      <top style="medium">
        <color rgb="FF000000"/>
      </top>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261">
    <xf numFmtId="0" fontId="0" fillId="0" borderId="0" xfId="0"/>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vertical="center"/>
    </xf>
    <xf numFmtId="0" fontId="0" fillId="0" borderId="0" xfId="0" applyAlignment="1">
      <alignment horizontal="center"/>
    </xf>
    <xf numFmtId="0" fontId="0" fillId="0" borderId="0" xfId="0" applyAlignment="1">
      <alignment horizontal="center" wrapText="1"/>
    </xf>
    <xf numFmtId="0" fontId="7" fillId="0" borderId="0" xfId="0" applyFont="1"/>
    <xf numFmtId="0" fontId="8" fillId="0" borderId="0" xfId="0" applyFont="1" applyAlignment="1">
      <alignment horizontal="left"/>
    </xf>
    <xf numFmtId="0" fontId="0" fillId="0" borderId="0" xfId="0" applyAlignment="1">
      <alignment horizontal="right"/>
    </xf>
    <xf numFmtId="0" fontId="10" fillId="0" borderId="6" xfId="0" applyFont="1" applyBorder="1" applyAlignment="1" applyProtection="1">
      <alignment wrapText="1"/>
      <protection locked="0"/>
    </xf>
    <xf numFmtId="0" fontId="6" fillId="2" borderId="0" xfId="0" applyFont="1" applyFill="1"/>
    <xf numFmtId="0" fontId="0" fillId="0" borderId="0" xfId="0" applyAlignment="1">
      <alignment wrapText="1"/>
    </xf>
    <xf numFmtId="164" fontId="10" fillId="0" borderId="6" xfId="0" applyNumberFormat="1" applyFont="1" applyBorder="1" applyAlignment="1" applyProtection="1">
      <alignment wrapText="1"/>
      <protection locked="0"/>
    </xf>
    <xf numFmtId="164" fontId="10" fillId="0" borderId="7" xfId="0" applyNumberFormat="1" applyFont="1" applyBorder="1" applyProtection="1">
      <protection locked="0"/>
    </xf>
    <xf numFmtId="165" fontId="0" fillId="0" borderId="0" xfId="0" applyNumberFormat="1"/>
    <xf numFmtId="165" fontId="0" fillId="0" borderId="0" xfId="0" applyNumberFormat="1" applyAlignment="1">
      <alignment wrapText="1"/>
    </xf>
    <xf numFmtId="0" fontId="2" fillId="0" borderId="0" xfId="0" applyFont="1"/>
    <xf numFmtId="0" fontId="2" fillId="0" borderId="12" xfId="0" applyFont="1" applyBorder="1"/>
    <xf numFmtId="0" fontId="12" fillId="0" borderId="13" xfId="0" applyFont="1" applyBorder="1" applyAlignment="1" applyProtection="1">
      <alignment vertical="top" wrapText="1"/>
      <protection locked="0"/>
    </xf>
    <xf numFmtId="0" fontId="2" fillId="0" borderId="13" xfId="0" applyFont="1" applyBorder="1"/>
    <xf numFmtId="0" fontId="3" fillId="2" borderId="13" xfId="0" applyFont="1" applyFill="1" applyBorder="1"/>
    <xf numFmtId="0" fontId="14" fillId="3" borderId="6" xfId="0" applyFont="1" applyFill="1" applyBorder="1" applyAlignment="1">
      <alignment horizontal="center"/>
    </xf>
    <xf numFmtId="0" fontId="14" fillId="3" borderId="6" xfId="0" applyFont="1" applyFill="1" applyBorder="1" applyAlignment="1">
      <alignment horizontal="center" wrapText="1"/>
    </xf>
    <xf numFmtId="0" fontId="15" fillId="0" borderId="6" xfId="1" applyBorder="1" applyAlignment="1" applyProtection="1">
      <alignment vertical="center"/>
      <protection locked="0"/>
    </xf>
    <xf numFmtId="1" fontId="10" fillId="2" borderId="6" xfId="0" quotePrefix="1" applyNumberFormat="1" applyFont="1" applyFill="1" applyBorder="1" applyAlignment="1" applyProtection="1">
      <alignment horizontal="left" vertical="center" wrapText="1"/>
      <protection locked="0"/>
    </xf>
    <xf numFmtId="1" fontId="10" fillId="0" borderId="6" xfId="0" applyNumberFormat="1" applyFont="1" applyBorder="1" applyAlignment="1" applyProtection="1">
      <alignment horizontal="center" vertical="center"/>
      <protection locked="0"/>
    </xf>
    <xf numFmtId="0" fontId="12" fillId="0" borderId="0" xfId="0" applyFont="1" applyAlignment="1" applyProtection="1">
      <alignment vertical="top" wrapText="1"/>
      <protection locked="0"/>
    </xf>
    <xf numFmtId="0" fontId="0" fillId="0" borderId="0" xfId="0" applyAlignment="1">
      <alignment horizontal="right" wrapText="1"/>
    </xf>
    <xf numFmtId="0" fontId="2" fillId="0" borderId="15" xfId="0" applyFont="1" applyBorder="1" applyAlignment="1">
      <alignment horizontal="center" vertical="center"/>
    </xf>
    <xf numFmtId="0" fontId="16" fillId="0" borderId="15" xfId="0" applyFont="1" applyBorder="1" applyAlignment="1">
      <alignment horizontal="center" vertical="center"/>
    </xf>
    <xf numFmtId="0" fontId="18" fillId="0" borderId="16" xfId="0" applyFont="1" applyBorder="1" applyProtection="1">
      <protection locked="0"/>
    </xf>
    <xf numFmtId="0" fontId="13" fillId="0" borderId="16" xfId="0" applyFont="1" applyBorder="1" applyAlignment="1" applyProtection="1">
      <alignment horizontal="left"/>
      <protection locked="0"/>
    </xf>
    <xf numFmtId="0" fontId="18" fillId="0" borderId="16" xfId="0" applyFont="1" applyBorder="1" applyAlignment="1" applyProtection="1">
      <alignment wrapText="1"/>
      <protection locked="0"/>
    </xf>
    <xf numFmtId="0" fontId="18" fillId="0" borderId="17" xfId="0" applyFont="1" applyBorder="1" applyProtection="1">
      <protection locked="0"/>
    </xf>
    <xf numFmtId="0" fontId="13" fillId="0" borderId="17" xfId="0" applyFont="1" applyBorder="1" applyAlignment="1" applyProtection="1">
      <alignment horizontal="left"/>
      <protection locked="0"/>
    </xf>
    <xf numFmtId="0" fontId="18" fillId="0" borderId="17" xfId="0" applyFont="1" applyBorder="1" applyAlignment="1" applyProtection="1">
      <alignment wrapText="1"/>
      <protection locked="0"/>
    </xf>
    <xf numFmtId="0" fontId="6" fillId="0" borderId="0" xfId="0" applyFont="1"/>
    <xf numFmtId="0" fontId="19" fillId="0" borderId="0" xfId="0" applyFont="1" applyAlignment="1">
      <alignment horizontal="left"/>
    </xf>
    <xf numFmtId="0" fontId="20" fillId="0" borderId="0" xfId="0" applyFont="1"/>
    <xf numFmtId="0" fontId="21" fillId="0" borderId="0" xfId="0" applyFont="1" applyAlignment="1">
      <alignment horizontal="left"/>
    </xf>
    <xf numFmtId="0" fontId="24" fillId="0" borderId="0" xfId="0" applyFont="1"/>
    <xf numFmtId="0" fontId="18" fillId="0" borderId="0" xfId="0" applyFont="1" applyAlignment="1">
      <alignment horizontal="center" vertical="center"/>
    </xf>
    <xf numFmtId="0" fontId="14" fillId="0" borderId="0" xfId="0" applyFont="1" applyAlignment="1">
      <alignment horizontal="center" vertical="center"/>
    </xf>
    <xf numFmtId="0" fontId="1" fillId="0" borderId="0" xfId="0" applyFont="1"/>
    <xf numFmtId="0" fontId="1" fillId="0" borderId="9" xfId="0" applyFont="1" applyBorder="1"/>
    <xf numFmtId="0" fontId="1" fillId="0" borderId="9" xfId="0" applyFont="1" applyBorder="1" applyAlignment="1">
      <alignment horizontal="center"/>
    </xf>
    <xf numFmtId="0" fontId="1" fillId="0" borderId="10" xfId="0" applyFont="1" applyBorder="1"/>
    <xf numFmtId="0" fontId="1" fillId="0" borderId="0" xfId="0" applyFont="1" applyAlignment="1">
      <alignment horizontal="center"/>
    </xf>
    <xf numFmtId="0" fontId="1" fillId="0" borderId="7" xfId="0" applyFont="1" applyBorder="1"/>
    <xf numFmtId="0" fontId="28" fillId="0" borderId="0" xfId="0" applyFont="1" applyAlignment="1">
      <alignment horizontal="center" vertical="center" wrapText="1"/>
    </xf>
    <xf numFmtId="0" fontId="14" fillId="0" borderId="0" xfId="0" applyFont="1" applyAlignment="1">
      <alignment horizontal="left" vertical="center"/>
    </xf>
    <xf numFmtId="0" fontId="18" fillId="0" borderId="0" xfId="0" applyFont="1" applyAlignment="1">
      <alignment vertical="center"/>
    </xf>
    <xf numFmtId="0" fontId="24" fillId="0" borderId="0" xfId="0" applyFont="1" applyAlignment="1">
      <alignment horizontal="center" vertical="center" wrapText="1"/>
    </xf>
    <xf numFmtId="0" fontId="1" fillId="0" borderId="11" xfId="0" applyFont="1" applyBorder="1"/>
    <xf numFmtId="0" fontId="30" fillId="0" borderId="0" xfId="0" applyFont="1" applyAlignment="1">
      <alignment vertical="center"/>
    </xf>
    <xf numFmtId="0" fontId="2" fillId="0" borderId="28" xfId="0" applyFont="1" applyBorder="1" applyAlignment="1">
      <alignment horizontal="center"/>
    </xf>
    <xf numFmtId="0" fontId="11" fillId="0" borderId="31" xfId="0" applyFont="1" applyBorder="1" applyAlignment="1" applyProtection="1">
      <alignment horizontal="center" vertical="center" wrapText="1"/>
      <protection locked="0"/>
    </xf>
    <xf numFmtId="0" fontId="8" fillId="0" borderId="0" xfId="0" applyFont="1"/>
    <xf numFmtId="0" fontId="24" fillId="0" borderId="32" xfId="0" applyFont="1" applyBorder="1"/>
    <xf numFmtId="0" fontId="24" fillId="0" borderId="33" xfId="0" applyFont="1" applyBorder="1" applyAlignment="1" applyProtection="1">
      <alignment horizontal="center" vertical="center" wrapText="1"/>
      <protection locked="0"/>
    </xf>
    <xf numFmtId="0" fontId="37" fillId="0" borderId="0" xfId="0" applyFont="1" applyAlignment="1">
      <alignment vertical="top" wrapText="1"/>
    </xf>
    <xf numFmtId="0" fontId="37" fillId="0" borderId="0" xfId="0" applyFont="1"/>
    <xf numFmtId="0" fontId="24" fillId="0" borderId="34" xfId="0" applyFont="1" applyBorder="1"/>
    <xf numFmtId="0" fontId="24" fillId="0" borderId="35" xfId="0" applyFont="1" applyBorder="1" applyAlignment="1" applyProtection="1">
      <alignment horizontal="center" vertical="center" wrapText="1"/>
      <protection locked="0"/>
    </xf>
    <xf numFmtId="0" fontId="0" fillId="0" borderId="0" xfId="0" applyAlignment="1">
      <alignment vertical="top" wrapText="1"/>
    </xf>
    <xf numFmtId="0" fontId="37" fillId="0" borderId="0" xfId="0" applyFont="1" applyAlignment="1">
      <alignment horizontal="left" vertical="top" wrapText="1"/>
    </xf>
    <xf numFmtId="0" fontId="38" fillId="0" borderId="0" xfId="0" applyFont="1" applyAlignment="1">
      <alignment vertical="top" wrapText="1"/>
    </xf>
    <xf numFmtId="0" fontId="39" fillId="0" borderId="0" xfId="0" applyFont="1" applyAlignment="1">
      <alignment horizontal="center" vertical="center"/>
    </xf>
    <xf numFmtId="0" fontId="24" fillId="0" borderId="34" xfId="0" applyFont="1" applyBorder="1" applyAlignment="1">
      <alignment horizontal="left" vertical="center"/>
    </xf>
    <xf numFmtId="0" fontId="1" fillId="0" borderId="1" xfId="0" applyFont="1" applyBorder="1"/>
    <xf numFmtId="0" fontId="38" fillId="0" borderId="1" xfId="0" applyFont="1" applyBorder="1" applyAlignment="1">
      <alignment vertical="top" wrapText="1"/>
    </xf>
    <xf numFmtId="0" fontId="37" fillId="0" borderId="1" xfId="0" applyFont="1" applyBorder="1" applyAlignment="1">
      <alignment vertical="top" wrapText="1"/>
    </xf>
    <xf numFmtId="0" fontId="37" fillId="0" borderId="1" xfId="0" applyFont="1" applyBorder="1" applyAlignment="1">
      <alignment horizontal="left" vertical="top" wrapText="1"/>
    </xf>
    <xf numFmtId="0" fontId="24" fillId="0" borderId="34" xfId="0" applyFont="1" applyBorder="1" applyAlignment="1">
      <alignment vertical="center"/>
    </xf>
    <xf numFmtId="0" fontId="1" fillId="0" borderId="18" xfId="0" applyFont="1" applyBorder="1"/>
    <xf numFmtId="0" fontId="1" fillId="0" borderId="19" xfId="0" applyFont="1" applyBorder="1"/>
    <xf numFmtId="0" fontId="1" fillId="0" borderId="20" xfId="0" applyFont="1" applyBorder="1"/>
    <xf numFmtId="0" fontId="24" fillId="0" borderId="40" xfId="0" applyFont="1" applyBorder="1" applyAlignment="1">
      <alignment horizontal="center" vertical="center" wrapText="1"/>
    </xf>
    <xf numFmtId="0" fontId="40" fillId="0" borderId="41" xfId="0" applyFont="1" applyBorder="1" applyAlignment="1">
      <alignment horizontal="left"/>
    </xf>
    <xf numFmtId="0" fontId="24" fillId="0" borderId="42" xfId="0" applyFont="1" applyBorder="1" applyAlignment="1">
      <alignment horizontal="center" vertical="center" wrapText="1"/>
    </xf>
    <xf numFmtId="0" fontId="42" fillId="0" borderId="0" xfId="0" applyFont="1" applyAlignment="1">
      <alignment horizontal="left" vertical="top" wrapText="1"/>
    </xf>
    <xf numFmtId="0" fontId="2" fillId="0" borderId="41" xfId="0" applyFont="1" applyBorder="1" applyAlignment="1">
      <alignment horizontal="left" wrapText="1"/>
    </xf>
    <xf numFmtId="0" fontId="24" fillId="0" borderId="43" xfId="0" applyFont="1" applyBorder="1" applyAlignment="1">
      <alignment vertical="center"/>
    </xf>
    <xf numFmtId="0" fontId="24" fillId="7" borderId="44" xfId="0" applyFont="1" applyFill="1" applyBorder="1" applyAlignment="1" applyProtection="1">
      <alignment horizontal="center" vertical="center" wrapText="1"/>
      <protection locked="0"/>
    </xf>
    <xf numFmtId="0" fontId="24" fillId="0" borderId="45" xfId="0" applyFont="1" applyBorder="1" applyAlignment="1">
      <alignment horizontal="center" vertical="center" wrapText="1"/>
    </xf>
    <xf numFmtId="0" fontId="0" fillId="0" borderId="29" xfId="0" applyBorder="1"/>
    <xf numFmtId="0" fontId="18" fillId="0" borderId="29" xfId="0" applyFont="1" applyBorder="1" applyAlignment="1">
      <alignment vertical="center"/>
    </xf>
    <xf numFmtId="0" fontId="1" fillId="0" borderId="41" xfId="0" applyFont="1" applyBorder="1"/>
    <xf numFmtId="0" fontId="11" fillId="8" borderId="31" xfId="0" applyFont="1" applyFill="1" applyBorder="1" applyAlignment="1" applyProtection="1">
      <alignment horizontal="center" vertical="center" wrapText="1"/>
      <protection locked="0"/>
    </xf>
    <xf numFmtId="0" fontId="38" fillId="0" borderId="2" xfId="0" applyFont="1" applyBorder="1" applyAlignment="1" applyProtection="1">
      <alignment vertical="top" wrapText="1"/>
      <protection locked="0"/>
    </xf>
    <xf numFmtId="0" fontId="38" fillId="0" borderId="0" xfId="0" applyFont="1" applyAlignment="1">
      <alignment horizontal="left" vertical="top" wrapText="1"/>
    </xf>
    <xf numFmtId="0" fontId="38" fillId="0" borderId="41" xfId="0" applyFont="1" applyBorder="1" applyAlignment="1">
      <alignment horizontal="justify" vertical="top" wrapText="1"/>
    </xf>
    <xf numFmtId="0" fontId="24" fillId="8" borderId="35" xfId="0" applyFont="1" applyFill="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43" fillId="0" borderId="0" xfId="0" applyFont="1" applyAlignment="1">
      <alignment horizontal="left" vertical="top" wrapText="1"/>
    </xf>
    <xf numFmtId="0" fontId="24" fillId="0" borderId="46" xfId="0" applyFont="1" applyBorder="1" applyAlignment="1" applyProtection="1">
      <alignment horizontal="center" vertical="center" wrapText="1"/>
      <protection locked="0"/>
    </xf>
    <xf numFmtId="0" fontId="40" fillId="0" borderId="0" xfId="0" applyFont="1"/>
    <xf numFmtId="0" fontId="40" fillId="0" borderId="41" xfId="0" applyFont="1" applyBorder="1"/>
    <xf numFmtId="0" fontId="41" fillId="0" borderId="0" xfId="0" applyFont="1" applyAlignment="1" applyProtection="1">
      <alignment vertical="center" wrapText="1"/>
      <protection locked="0"/>
    </xf>
    <xf numFmtId="0" fontId="2" fillId="0" borderId="41" xfId="0" applyFont="1" applyBorder="1" applyAlignment="1">
      <alignment horizontal="center" vertical="top" wrapText="1"/>
    </xf>
    <xf numFmtId="0" fontId="24" fillId="0" borderId="48" xfId="0" applyFont="1" applyBorder="1" applyAlignment="1" applyProtection="1">
      <alignment horizontal="center" vertical="center" wrapText="1"/>
      <protection locked="0"/>
    </xf>
    <xf numFmtId="0" fontId="38" fillId="0" borderId="41" xfId="0" applyFont="1" applyBorder="1" applyAlignment="1">
      <alignment horizontal="left" vertical="top" wrapText="1"/>
    </xf>
    <xf numFmtId="166" fontId="0" fillId="0" borderId="0" xfId="0" applyNumberFormat="1"/>
    <xf numFmtId="0" fontId="24" fillId="0" borderId="49" xfId="0" applyFont="1" applyBorder="1" applyAlignment="1" applyProtection="1">
      <alignment horizontal="center" vertical="center" wrapText="1"/>
      <protection locked="0"/>
    </xf>
    <xf numFmtId="0" fontId="0" fillId="0" borderId="13" xfId="0" applyBorder="1"/>
    <xf numFmtId="0" fontId="2" fillId="0" borderId="28" xfId="0" applyFont="1" applyBorder="1" applyAlignment="1">
      <alignment horizontal="center" vertical="center"/>
    </xf>
    <xf numFmtId="0" fontId="38" fillId="0" borderId="2" xfId="0" applyFont="1" applyBorder="1" applyAlignment="1">
      <alignment vertical="top" wrapText="1"/>
    </xf>
    <xf numFmtId="0" fontId="38" fillId="0" borderId="13" xfId="0" applyFont="1" applyBorder="1" applyAlignment="1" applyProtection="1">
      <alignment vertical="top" wrapText="1"/>
      <protection locked="0"/>
    </xf>
    <xf numFmtId="0" fontId="38" fillId="0" borderId="50" xfId="0" applyFont="1" applyBorder="1" applyAlignment="1">
      <alignment vertical="top" wrapText="1"/>
    </xf>
    <xf numFmtId="0" fontId="1" fillId="0" borderId="51" xfId="0" applyFont="1" applyBorder="1"/>
    <xf numFmtId="0" fontId="38" fillId="0" borderId="13" xfId="0" applyFont="1" applyBorder="1" applyAlignment="1">
      <alignment vertical="top" wrapText="1"/>
    </xf>
    <xf numFmtId="0" fontId="38" fillId="0" borderId="13" xfId="0" applyFont="1" applyBorder="1" applyAlignment="1">
      <alignment horizontal="left" vertical="top" wrapText="1"/>
    </xf>
    <xf numFmtId="0" fontId="38" fillId="0" borderId="49" xfId="0" applyFont="1" applyBorder="1" applyAlignment="1">
      <alignment horizontal="left" vertical="top" wrapText="1"/>
    </xf>
    <xf numFmtId="0" fontId="1" fillId="0" borderId="12" xfId="0" applyFont="1" applyBorder="1"/>
    <xf numFmtId="0" fontId="37" fillId="0" borderId="13" xfId="0" applyFont="1" applyBorder="1"/>
    <xf numFmtId="0" fontId="1" fillId="0" borderId="13" xfId="0" applyFont="1" applyBorder="1"/>
    <xf numFmtId="0" fontId="1" fillId="0" borderId="14" xfId="0" applyFont="1" applyBorder="1"/>
    <xf numFmtId="0" fontId="3" fillId="0" borderId="0" xfId="0" applyFont="1" applyAlignment="1">
      <alignment horizontal="center"/>
    </xf>
    <xf numFmtId="0" fontId="13" fillId="2" borderId="11"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0" fontId="13" fillId="2" borderId="7" xfId="0" applyFont="1" applyFill="1" applyBorder="1" applyAlignment="1" applyProtection="1">
      <alignment vertical="top" wrapText="1"/>
      <protection locked="0"/>
    </xf>
    <xf numFmtId="0" fontId="13" fillId="2" borderId="12" xfId="0" applyFont="1" applyFill="1" applyBorder="1" applyAlignment="1" applyProtection="1">
      <alignment vertical="top" wrapText="1"/>
      <protection locked="0"/>
    </xf>
    <xf numFmtId="0" fontId="13" fillId="2" borderId="13" xfId="0" applyFont="1" applyFill="1" applyBorder="1" applyAlignment="1" applyProtection="1">
      <alignment vertical="top" wrapText="1"/>
      <protection locked="0"/>
    </xf>
    <xf numFmtId="0" fontId="13" fillId="2" borderId="14" xfId="0" applyFont="1" applyFill="1" applyBorder="1" applyAlignment="1" applyProtection="1">
      <alignment vertical="top" wrapText="1"/>
      <protection locked="0"/>
    </xf>
    <xf numFmtId="0" fontId="13" fillId="2" borderId="8" xfId="0" applyFont="1" applyFill="1" applyBorder="1" applyAlignment="1" applyProtection="1">
      <alignment vertical="top" wrapText="1"/>
      <protection locked="0"/>
    </xf>
    <xf numFmtId="0" fontId="13" fillId="2" borderId="9" xfId="0" applyFont="1" applyFill="1" applyBorder="1" applyAlignment="1" applyProtection="1">
      <alignment vertical="top" wrapText="1"/>
      <protection locked="0"/>
    </xf>
    <xf numFmtId="0" fontId="13" fillId="2" borderId="10" xfId="0" applyFont="1" applyFill="1" applyBorder="1" applyAlignment="1" applyProtection="1">
      <alignment vertical="top" wrapText="1"/>
      <protection locked="0"/>
    </xf>
    <xf numFmtId="14" fontId="10" fillId="0" borderId="0" xfId="0" applyNumberFormat="1" applyFont="1" applyProtection="1">
      <protection locked="0"/>
    </xf>
    <xf numFmtId="0" fontId="9" fillId="0" borderId="0" xfId="0" applyFont="1" applyAlignment="1" applyProtection="1">
      <alignment horizontal="center"/>
      <protection locked="0"/>
    </xf>
    <xf numFmtId="1" fontId="10" fillId="0" borderId="21" xfId="0" applyNumberFormat="1" applyFont="1" applyBorder="1" applyAlignment="1" applyProtection="1">
      <alignment horizontal="center" vertical="center"/>
      <protection locked="0"/>
    </xf>
    <xf numFmtId="0" fontId="17" fillId="3" borderId="52" xfId="0" applyFont="1" applyFill="1" applyBorder="1" applyAlignment="1">
      <alignment horizontal="center" vertical="center" wrapText="1"/>
    </xf>
    <xf numFmtId="1" fontId="10" fillId="0" borderId="53" xfId="0" applyNumberFormat="1"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center"/>
      <protection locked="0"/>
    </xf>
    <xf numFmtId="0" fontId="46" fillId="0" borderId="54" xfId="0" applyFont="1" applyBorder="1" applyAlignment="1">
      <alignment horizontal="left" vertical="center"/>
    </xf>
    <xf numFmtId="0" fontId="46" fillId="0" borderId="55" xfId="0" applyFont="1" applyBorder="1"/>
    <xf numFmtId="0" fontId="46" fillId="0" borderId="54" xfId="0" applyFont="1" applyBorder="1"/>
    <xf numFmtId="0" fontId="46" fillId="0" borderId="56" xfId="0" applyFont="1" applyBorder="1"/>
    <xf numFmtId="0" fontId="46" fillId="0" borderId="57" xfId="0" applyFont="1" applyBorder="1"/>
    <xf numFmtId="0" fontId="46" fillId="0" borderId="58" xfId="0" applyFont="1" applyBorder="1"/>
    <xf numFmtId="0" fontId="46" fillId="0" borderId="59" xfId="0" applyFont="1" applyBorder="1"/>
    <xf numFmtId="0" fontId="46" fillId="0" borderId="60" xfId="0" applyFont="1" applyBorder="1" applyAlignment="1">
      <alignment vertical="center"/>
    </xf>
    <xf numFmtId="0" fontId="46" fillId="0" borderId="56" xfId="0" applyFont="1" applyBorder="1" applyAlignment="1">
      <alignment vertical="center"/>
    </xf>
    <xf numFmtId="0" fontId="36" fillId="0" borderId="0" xfId="0" applyFont="1"/>
    <xf numFmtId="0" fontId="11" fillId="0" borderId="0" xfId="0" applyFont="1" applyAlignment="1">
      <alignment horizontal="center"/>
    </xf>
    <xf numFmtId="0" fontId="18" fillId="0" borderId="61" xfId="0" applyFont="1" applyBorder="1" applyProtection="1">
      <protection locked="0"/>
    </xf>
    <xf numFmtId="0" fontId="13" fillId="0" borderId="61" xfId="0" applyFont="1" applyBorder="1" applyAlignment="1" applyProtection="1">
      <alignment horizontal="left"/>
      <protection locked="0"/>
    </xf>
    <xf numFmtId="0" fontId="18" fillId="0" borderId="61" xfId="0" applyFont="1" applyBorder="1" applyAlignment="1" applyProtection="1">
      <alignment wrapText="1"/>
      <protection locked="0"/>
    </xf>
    <xf numFmtId="0" fontId="17" fillId="3" borderId="62" xfId="0" applyFont="1" applyFill="1" applyBorder="1" applyAlignment="1">
      <alignment horizontal="center" vertical="center" wrapText="1"/>
    </xf>
    <xf numFmtId="1" fontId="10" fillId="0" borderId="63" xfId="0" applyNumberFormat="1" applyFont="1" applyBorder="1" applyAlignment="1" applyProtection="1">
      <alignment horizontal="center" vertical="center"/>
      <protection locked="0"/>
    </xf>
    <xf numFmtId="1" fontId="10" fillId="0" borderId="49" xfId="0" applyNumberFormat="1" applyFont="1" applyBorder="1" applyAlignment="1" applyProtection="1">
      <alignment horizontal="center" vertical="center"/>
      <protection locked="0"/>
    </xf>
    <xf numFmtId="0" fontId="5" fillId="3" borderId="64" xfId="0" applyFont="1" applyFill="1" applyBorder="1" applyAlignment="1">
      <alignment horizontal="center" vertical="center"/>
    </xf>
    <xf numFmtId="0" fontId="14" fillId="3" borderId="65" xfId="0" applyFont="1" applyFill="1" applyBorder="1" applyAlignment="1">
      <alignment horizontal="center" vertical="center" wrapText="1"/>
    </xf>
    <xf numFmtId="0" fontId="14" fillId="3" borderId="65" xfId="0" applyFont="1" applyFill="1" applyBorder="1" applyAlignment="1">
      <alignment horizontal="center" vertical="center"/>
    </xf>
    <xf numFmtId="0" fontId="14" fillId="3" borderId="66" xfId="0" applyFont="1" applyFill="1" applyBorder="1" applyAlignment="1">
      <alignment horizontal="center" vertical="center"/>
    </xf>
    <xf numFmtId="0" fontId="14" fillId="4" borderId="67" xfId="0" applyFont="1" applyFill="1" applyBorder="1" applyAlignment="1">
      <alignment horizontal="center" vertical="center" wrapText="1"/>
    </xf>
    <xf numFmtId="1" fontId="10" fillId="0" borderId="68" xfId="0" applyNumberFormat="1" applyFont="1" applyBorder="1" applyAlignment="1" applyProtection="1">
      <alignment horizontal="center" vertical="center"/>
      <protection locked="0"/>
    </xf>
    <xf numFmtId="0" fontId="14" fillId="4" borderId="69" xfId="0" applyFont="1" applyFill="1" applyBorder="1" applyAlignment="1">
      <alignment horizontal="center" vertical="center" wrapText="1"/>
    </xf>
    <xf numFmtId="1" fontId="10" fillId="0" borderId="70" xfId="0" applyNumberFormat="1" applyFont="1" applyBorder="1" applyAlignment="1" applyProtection="1">
      <alignment horizontal="center" vertical="center"/>
      <protection locked="0"/>
    </xf>
    <xf numFmtId="1" fontId="10" fillId="0" borderId="71" xfId="0" applyNumberFormat="1" applyFont="1" applyBorder="1" applyAlignment="1" applyProtection="1">
      <alignment horizontal="center" vertical="center"/>
      <protection locked="0"/>
    </xf>
    <xf numFmtId="0" fontId="14" fillId="3" borderId="66" xfId="0" applyFont="1" applyFill="1" applyBorder="1" applyAlignment="1">
      <alignment horizontal="center" vertical="center" wrapText="1"/>
    </xf>
    <xf numFmtId="1" fontId="10" fillId="0" borderId="68" xfId="0" applyNumberFormat="1" applyFont="1" applyBorder="1" applyAlignment="1" applyProtection="1">
      <alignment horizontal="center" vertical="center" wrapText="1"/>
      <protection locked="0"/>
    </xf>
    <xf numFmtId="1" fontId="10" fillId="0" borderId="71" xfId="0" applyNumberFormat="1" applyFont="1" applyBorder="1" applyAlignment="1" applyProtection="1">
      <alignment horizontal="center" vertical="center" wrapText="1"/>
      <protection locked="0"/>
    </xf>
    <xf numFmtId="0" fontId="14" fillId="3" borderId="67"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5" fillId="3" borderId="52" xfId="0"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53" xfId="0" applyFont="1" applyFill="1" applyBorder="1" applyAlignment="1">
      <alignment horizontal="center" vertical="center"/>
    </xf>
    <xf numFmtId="0" fontId="14" fillId="3" borderId="31" xfId="0" applyFont="1" applyFill="1" applyBorder="1" applyAlignment="1">
      <alignment horizontal="center" vertical="center" wrapText="1"/>
    </xf>
    <xf numFmtId="0" fontId="14" fillId="4" borderId="64" xfId="0" applyFont="1" applyFill="1" applyBorder="1" applyAlignment="1">
      <alignment horizontal="center" vertical="center" wrapText="1"/>
    </xf>
    <xf numFmtId="1" fontId="10" fillId="0" borderId="65" xfId="0" applyNumberFormat="1" applyFont="1" applyBorder="1" applyAlignment="1" applyProtection="1">
      <alignment horizontal="center" vertical="center"/>
      <protection locked="0"/>
    </xf>
    <xf numFmtId="1" fontId="10" fillId="0" borderId="66" xfId="0" applyNumberFormat="1" applyFont="1" applyBorder="1" applyAlignment="1" applyProtection="1">
      <alignment horizontal="center" vertical="center" wrapText="1"/>
      <protection locked="0"/>
    </xf>
    <xf numFmtId="0" fontId="14" fillId="4" borderId="72" xfId="0" applyFont="1" applyFill="1" applyBorder="1" applyAlignment="1">
      <alignment horizontal="center" vertical="center" wrapText="1"/>
    </xf>
    <xf numFmtId="0" fontId="14" fillId="4" borderId="62"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6" fillId="4" borderId="31" xfId="0" applyFont="1" applyFill="1" applyBorder="1" applyAlignment="1" applyProtection="1">
      <alignment horizontal="center" vertical="center" wrapText="1"/>
      <protection locked="0"/>
    </xf>
    <xf numFmtId="0" fontId="24" fillId="4" borderId="33" xfId="0" applyFont="1" applyFill="1" applyBorder="1" applyAlignment="1" applyProtection="1">
      <alignment horizontal="center" vertical="center" wrapText="1"/>
      <protection locked="0"/>
    </xf>
    <xf numFmtId="0" fontId="54" fillId="0" borderId="0" xfId="0" applyFont="1" applyAlignment="1">
      <alignment horizontal="center"/>
    </xf>
    <xf numFmtId="0" fontId="55" fillId="0" borderId="0" xfId="0" applyFont="1" applyAlignment="1">
      <alignment horizontal="left"/>
    </xf>
    <xf numFmtId="0" fontId="56" fillId="0" borderId="0" xfId="0" applyFont="1" applyAlignment="1">
      <alignment horizontal="left" indent="1"/>
    </xf>
    <xf numFmtId="0" fontId="56" fillId="0" borderId="0" xfId="0" applyFont="1" applyAlignment="1">
      <alignment horizontal="center"/>
    </xf>
    <xf numFmtId="0" fontId="57" fillId="0" borderId="0" xfId="0" applyFont="1"/>
    <xf numFmtId="0" fontId="58" fillId="0" borderId="0" xfId="0" applyFont="1" applyAlignment="1">
      <alignment horizontal="left"/>
    </xf>
    <xf numFmtId="0" fontId="2" fillId="0" borderId="0" xfId="0" applyFont="1" applyAlignment="1">
      <alignment horizontal="left"/>
    </xf>
    <xf numFmtId="0" fontId="59" fillId="0" borderId="0" xfId="0" applyFont="1" applyAlignment="1">
      <alignment horizontal="right"/>
    </xf>
    <xf numFmtId="0" fontId="59" fillId="0" borderId="0" xfId="0" applyFont="1"/>
    <xf numFmtId="0" fontId="59" fillId="0" borderId="0" xfId="0" applyFont="1" applyAlignment="1">
      <alignment horizontal="right"/>
    </xf>
    <xf numFmtId="0" fontId="17" fillId="0" borderId="3"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59" fillId="0" borderId="2" xfId="0" applyFont="1" applyBorder="1" applyAlignment="1">
      <alignment horizontal="right"/>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5" fillId="0" borderId="0" xfId="0" applyFont="1" applyAlignment="1">
      <alignment horizontal="center" vertical="center" wrapText="1"/>
    </xf>
    <xf numFmtId="0" fontId="0" fillId="0" borderId="1" xfId="0" applyBorder="1" applyAlignment="1">
      <alignment horizontal="center"/>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14" fillId="3" borderId="3" xfId="0" applyFont="1" applyFill="1" applyBorder="1" applyAlignment="1">
      <alignment horizontal="center"/>
    </xf>
    <xf numFmtId="0" fontId="14" fillId="3" borderId="5" xfId="0" applyFont="1" applyFill="1" applyBorder="1" applyAlignment="1">
      <alignment horizontal="center"/>
    </xf>
    <xf numFmtId="164" fontId="10" fillId="0" borderId="20" xfId="0" applyNumberFormat="1" applyFont="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0" fontId="10" fillId="0" borderId="20" xfId="0" applyFont="1" applyBorder="1" applyAlignment="1" applyProtection="1">
      <alignment horizontal="center"/>
      <protection locked="0"/>
    </xf>
    <xf numFmtId="0" fontId="10" fillId="0" borderId="0" xfId="0" applyFont="1" applyAlignment="1" applyProtection="1">
      <alignment horizontal="center"/>
      <protection locked="0"/>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0" fillId="0" borderId="0" xfId="0" applyAlignment="1">
      <alignment horizontal="right"/>
    </xf>
    <xf numFmtId="0" fontId="16" fillId="0" borderId="8" xfId="0" applyFont="1" applyBorder="1" applyAlignment="1" applyProtection="1">
      <alignment horizontal="center" vertical="top" wrapText="1"/>
      <protection locked="0"/>
    </xf>
    <xf numFmtId="0" fontId="16" fillId="0" borderId="9"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1" fillId="0" borderId="12" xfId="0" applyFont="1" applyBorder="1" applyAlignment="1" applyProtection="1">
      <alignment horizontal="center" vertical="top"/>
      <protection locked="0"/>
    </xf>
    <xf numFmtId="0" fontId="11" fillId="0" borderId="13" xfId="0" applyFont="1" applyBorder="1" applyAlignment="1" applyProtection="1">
      <alignment horizontal="center" vertical="top"/>
      <protection locked="0"/>
    </xf>
    <xf numFmtId="0" fontId="11" fillId="0" borderId="14" xfId="0" applyFont="1" applyBorder="1" applyAlignment="1" applyProtection="1">
      <alignment horizontal="center" vertical="top"/>
      <protection locked="0"/>
    </xf>
    <xf numFmtId="0" fontId="13" fillId="0" borderId="8" xfId="0" applyFont="1" applyBorder="1" applyAlignment="1" applyProtection="1">
      <alignment horizontal="center" vertical="top" wrapText="1"/>
      <protection locked="0"/>
    </xf>
    <xf numFmtId="0" fontId="13" fillId="0" borderId="9"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0" xfId="0" applyFont="1" applyAlignment="1" applyProtection="1">
      <alignment horizontal="center" vertical="top" wrapText="1"/>
      <protection locked="0"/>
    </xf>
    <xf numFmtId="0" fontId="13" fillId="0" borderId="7"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0" fontId="13" fillId="0" borderId="13" xfId="0" applyFont="1" applyBorder="1" applyAlignment="1" applyProtection="1">
      <alignment horizontal="center" vertical="top" wrapText="1"/>
      <protection locked="0"/>
    </xf>
    <xf numFmtId="0" fontId="13" fillId="0" borderId="14" xfId="0" applyFont="1" applyBorder="1" applyAlignment="1" applyProtection="1">
      <alignment horizontal="center" vertical="top" wrapText="1"/>
      <protection locked="0"/>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9" fillId="0" borderId="23" xfId="0" applyFont="1" applyBorder="1" applyAlignment="1">
      <alignment horizontal="center" vertical="center"/>
    </xf>
    <xf numFmtId="0" fontId="29" fillId="0" borderId="13" xfId="0" applyFont="1" applyBorder="1" applyAlignment="1">
      <alignment horizontal="center" vertical="center"/>
    </xf>
    <xf numFmtId="0" fontId="2" fillId="0" borderId="0" xfId="0" applyFont="1" applyAlignment="1">
      <alignment horizontal="center" wrapText="1"/>
    </xf>
    <xf numFmtId="0" fontId="30" fillId="0" borderId="0" xfId="0" applyFont="1" applyAlignment="1">
      <alignment horizontal="center" vertical="center"/>
    </xf>
    <xf numFmtId="0" fontId="31" fillId="0" borderId="0" xfId="0" applyFont="1" applyAlignment="1">
      <alignment horizontal="left" wrapText="1"/>
    </xf>
    <xf numFmtId="14" fontId="35" fillId="0" borderId="28" xfId="0" applyNumberFormat="1" applyFont="1" applyBorder="1" applyAlignment="1">
      <alignment horizontal="center" wrapText="1"/>
    </xf>
    <xf numFmtId="0" fontId="35" fillId="0" borderId="29" xfId="0" applyFont="1" applyBorder="1" applyAlignment="1">
      <alignment horizontal="center" wrapText="1"/>
    </xf>
    <xf numFmtId="0" fontId="35" fillId="0" borderId="30" xfId="0" applyFont="1" applyBorder="1" applyAlignment="1">
      <alignment horizontal="center" wrapText="1"/>
    </xf>
    <xf numFmtId="0" fontId="1" fillId="5" borderId="8" xfId="0" applyFont="1" applyFill="1" applyBorder="1" applyAlignment="1">
      <alignment horizontal="center"/>
    </xf>
    <xf numFmtId="0" fontId="1" fillId="5" borderId="10" xfId="0" applyFont="1" applyFill="1" applyBorder="1" applyAlignment="1">
      <alignment horizontal="center"/>
    </xf>
    <xf numFmtId="0" fontId="1" fillId="5" borderId="36" xfId="0" applyFont="1" applyFill="1" applyBorder="1" applyAlignment="1">
      <alignment horizontal="center"/>
    </xf>
    <xf numFmtId="0" fontId="1" fillId="5" borderId="37" xfId="0" applyFont="1" applyFill="1" applyBorder="1" applyAlignment="1">
      <alignment horizontal="center"/>
    </xf>
    <xf numFmtId="0" fontId="37" fillId="0" borderId="0" xfId="0" applyFont="1" applyAlignment="1" applyProtection="1">
      <alignment horizontal="justify" vertical="top" wrapText="1"/>
      <protection locked="0"/>
    </xf>
    <xf numFmtId="0" fontId="1" fillId="5" borderId="38" xfId="0" applyFont="1" applyFill="1" applyBorder="1" applyAlignment="1">
      <alignment horizontal="center"/>
    </xf>
    <xf numFmtId="0" fontId="1" fillId="5" borderId="39" xfId="0" applyFont="1" applyFill="1" applyBorder="1" applyAlignment="1">
      <alignment horizontal="center"/>
    </xf>
    <xf numFmtId="0" fontId="1" fillId="6" borderId="38" xfId="0" applyFont="1" applyFill="1" applyBorder="1" applyAlignment="1">
      <alignment horizontal="center"/>
    </xf>
    <xf numFmtId="0" fontId="1" fillId="6" borderId="39" xfId="0" applyFont="1" applyFill="1" applyBorder="1" applyAlignment="1">
      <alignment horizontal="center"/>
    </xf>
    <xf numFmtId="0" fontId="1" fillId="6" borderId="12" xfId="0" applyFont="1" applyFill="1" applyBorder="1" applyAlignment="1">
      <alignment horizontal="center"/>
    </xf>
    <xf numFmtId="0" fontId="1" fillId="6" borderId="14" xfId="0" applyFont="1" applyFill="1" applyBorder="1" applyAlignment="1">
      <alignment horizontal="center"/>
    </xf>
    <xf numFmtId="0" fontId="4" fillId="0" borderId="0" xfId="0" applyFont="1" applyAlignment="1">
      <alignment horizontal="center"/>
    </xf>
    <xf numFmtId="0" fontId="44" fillId="0" borderId="0" xfId="0" applyFont="1" applyAlignment="1" applyProtection="1">
      <alignment horizontal="left" vertical="center" wrapText="1"/>
      <protection locked="0"/>
    </xf>
    <xf numFmtId="0" fontId="47" fillId="0" borderId="0" xfId="0" applyFont="1" applyAlignment="1" applyProtection="1">
      <alignment horizontal="left" vertical="top" wrapText="1"/>
      <protection locked="0"/>
    </xf>
    <xf numFmtId="0" fontId="4" fillId="0" borderId="47" xfId="0" applyFont="1" applyBorder="1" applyAlignment="1">
      <alignment horizontal="center"/>
    </xf>
    <xf numFmtId="0" fontId="48" fillId="2" borderId="0" xfId="0" applyFont="1" applyFill="1" applyAlignment="1" applyProtection="1">
      <alignment horizontal="left" vertical="top" wrapText="1"/>
      <protection locked="0"/>
    </xf>
  </cellXfs>
  <cellStyles count="2">
    <cellStyle name="Hüperlink" xfId="1" builtinId="8"/>
    <cellStyle name="Normaallaad" xfId="0" builtinId="0"/>
  </cellStyles>
  <dxfs count="123">
    <dxf>
      <font>
        <b/>
        <i val="0"/>
        <color rgb="FF00B050"/>
      </font>
      <border>
        <left/>
        <right/>
        <top/>
        <bottom/>
        <vertical/>
        <horizontal/>
      </border>
    </dxf>
    <dxf>
      <font>
        <b/>
        <i val="0"/>
        <color rgb="FFFF0000"/>
      </font>
      <border>
        <left/>
        <right/>
        <top/>
        <bottom/>
        <vertical/>
        <horizontal/>
      </border>
    </dxf>
    <dxf>
      <font>
        <b/>
        <i/>
        <strike val="0"/>
        <color rgb="FFFF0000"/>
      </font>
      <fill>
        <patternFill patternType="none">
          <bgColor auto="1"/>
        </patternFill>
      </fill>
    </dxf>
    <dxf>
      <font>
        <b/>
        <i/>
        <strike val="0"/>
        <color rgb="FFFF0000"/>
      </font>
      <fill>
        <patternFill patternType="none">
          <bgColor auto="1"/>
        </patternFill>
      </fill>
    </dxf>
    <dxf>
      <font>
        <b/>
        <i/>
        <strike val="0"/>
        <color rgb="FFFF0000"/>
      </font>
    </dxf>
    <dxf>
      <font>
        <b/>
        <i/>
        <strike val="0"/>
        <color rgb="FFFF0000"/>
      </font>
    </dxf>
    <dxf>
      <font>
        <strike val="0"/>
        <color theme="5"/>
      </font>
      <fill>
        <patternFill>
          <bgColor theme="5"/>
        </patternFill>
      </fill>
    </dxf>
    <dxf>
      <font>
        <strike val="0"/>
        <color rgb="FF00B050"/>
      </font>
      <fill>
        <patternFill>
          <bgColor rgb="FF00B050"/>
        </patternFill>
      </fill>
    </dxf>
    <dxf>
      <font>
        <strike val="0"/>
        <color rgb="FFFF0000"/>
      </font>
      <fill>
        <patternFill>
          <bgColor rgb="FFFF0000"/>
        </patternFill>
      </fill>
    </dxf>
    <dxf>
      <font>
        <strike val="0"/>
        <color theme="0" tint="-0.14996795556505021"/>
      </font>
      <fill>
        <patternFill>
          <bgColor theme="0" tint="-0.14996795556505021"/>
        </patternFill>
      </fill>
    </dxf>
    <dxf>
      <font>
        <b/>
        <i/>
        <strike val="0"/>
        <color rgb="FFFF0000"/>
      </font>
      <fill>
        <patternFill patternType="none">
          <bgColor auto="1"/>
        </patternFill>
      </fill>
    </dxf>
    <dxf>
      <font>
        <b/>
        <i/>
        <strike val="0"/>
        <color rgb="FFFF0000"/>
      </font>
      <fill>
        <patternFill patternType="none">
          <bgColor auto="1"/>
        </patternFill>
      </fill>
    </dxf>
    <dxf>
      <font>
        <b/>
        <i/>
        <strike val="0"/>
        <color rgb="FFFF0000"/>
      </font>
    </dxf>
    <dxf>
      <font>
        <strike val="0"/>
        <color rgb="FF00B050"/>
      </font>
      <fill>
        <patternFill>
          <bgColor rgb="FF00B050"/>
        </patternFill>
      </fill>
    </dxf>
    <dxf>
      <font>
        <strike val="0"/>
        <color theme="5"/>
      </font>
      <fill>
        <patternFill>
          <bgColor theme="5"/>
        </patternFill>
      </fill>
    </dxf>
    <dxf>
      <font>
        <strike val="0"/>
        <color rgb="FFFF0000"/>
      </font>
      <fill>
        <patternFill>
          <bgColor rgb="FFFF0000"/>
        </patternFill>
      </fill>
    </dxf>
    <dxf>
      <font>
        <strike val="0"/>
        <color theme="0" tint="-0.14996795556505021"/>
      </font>
      <fill>
        <patternFill>
          <bgColor theme="0" tint="-0.14996795556505021"/>
        </patternFill>
      </fill>
    </dxf>
    <dxf>
      <font>
        <b/>
        <i/>
        <strike val="0"/>
        <color rgb="FFFF0000"/>
      </font>
    </dxf>
    <dxf>
      <font>
        <strike val="0"/>
        <color theme="0" tint="-0.14996795556505021"/>
      </font>
      <fill>
        <patternFill>
          <bgColor theme="0" tint="-0.14996795556505021"/>
        </patternFill>
      </fill>
    </dxf>
    <dxf>
      <font>
        <b/>
        <i/>
        <strike val="0"/>
        <color rgb="FFFF0000"/>
      </font>
    </dxf>
    <dxf>
      <font>
        <b/>
        <i/>
        <strike val="0"/>
        <color rgb="FFFF0000"/>
      </font>
      <fill>
        <patternFill patternType="none">
          <bgColor auto="1"/>
        </patternFill>
      </fill>
    </dxf>
    <dxf>
      <font>
        <b/>
        <i/>
        <strike val="0"/>
        <color rgb="FFFF0000"/>
      </font>
      <fill>
        <patternFill patternType="none">
          <bgColor auto="1"/>
        </patternFill>
      </fill>
    </dxf>
    <dxf>
      <font>
        <b/>
        <i/>
        <strike val="0"/>
        <color rgb="FFFF0000"/>
      </font>
    </dxf>
    <dxf>
      <font>
        <b/>
        <i/>
        <strike val="0"/>
        <color rgb="FFFF0000"/>
      </font>
    </dxf>
    <dxf>
      <font>
        <strike val="0"/>
        <color rgb="FFFF0000"/>
      </font>
      <fill>
        <patternFill>
          <bgColor rgb="FFFF0000"/>
        </patternFill>
      </fill>
    </dxf>
    <dxf>
      <font>
        <strike val="0"/>
        <color theme="0" tint="-0.14996795556505021"/>
      </font>
      <fill>
        <patternFill>
          <bgColor theme="0" tint="-0.14996795556505021"/>
        </patternFill>
      </fill>
    </dxf>
    <dxf>
      <font>
        <strike val="0"/>
        <color rgb="FF00B050"/>
      </font>
      <fill>
        <patternFill>
          <bgColor rgb="FF00B050"/>
        </patternFill>
      </fill>
    </dxf>
    <dxf>
      <font>
        <strike val="0"/>
        <color theme="5"/>
      </font>
      <fill>
        <patternFill>
          <bgColor theme="5"/>
        </patternFill>
      </fill>
    </dxf>
    <dxf>
      <font>
        <b/>
        <i/>
        <strike val="0"/>
        <color rgb="FFFF0000"/>
      </font>
    </dxf>
    <dxf>
      <font>
        <strike val="0"/>
        <color theme="5"/>
      </font>
      <fill>
        <patternFill>
          <bgColor theme="5"/>
        </patternFill>
      </fill>
    </dxf>
    <dxf>
      <font>
        <strike val="0"/>
        <color rgb="FFFF0000"/>
      </font>
      <fill>
        <patternFill>
          <bgColor rgb="FFFF0000"/>
        </patternFill>
      </fill>
    </dxf>
    <dxf>
      <font>
        <strike val="0"/>
        <color theme="0" tint="-0.14996795556505021"/>
      </font>
      <fill>
        <patternFill>
          <bgColor theme="0" tint="-0.14996795556505021"/>
        </patternFill>
      </fill>
    </dxf>
    <dxf>
      <font>
        <strike val="0"/>
        <color rgb="FF00B050"/>
      </font>
      <fill>
        <patternFill>
          <bgColor rgb="FF00B050"/>
        </patternFill>
      </fill>
    </dxf>
    <dxf>
      <font>
        <b/>
        <i val="0"/>
        <strike val="0"/>
        <color rgb="FFFF0000"/>
      </font>
    </dxf>
    <dxf>
      <font>
        <color rgb="FF00B050"/>
      </font>
      <fill>
        <patternFill>
          <bgColor rgb="FF00B050"/>
        </patternFill>
      </fill>
    </dxf>
    <dxf>
      <font>
        <color rgb="FFFF0000"/>
      </font>
      <fill>
        <patternFill>
          <bgColor rgb="FFFF0000"/>
        </patternFill>
      </fill>
    </dxf>
    <dxf>
      <font>
        <color theme="9" tint="-0.24994659260841701"/>
      </font>
      <fill>
        <patternFill>
          <bgColor theme="9" tint="-0.24994659260841701"/>
        </patternFill>
      </fill>
    </dxf>
    <dxf>
      <font>
        <color auto="1"/>
      </font>
      <fill>
        <patternFill>
          <bgColor theme="0" tint="-0.14996795556505021"/>
        </patternFill>
      </fill>
    </dxf>
    <dxf>
      <font>
        <strike val="0"/>
        <color auto="1"/>
      </font>
      <fill>
        <patternFill>
          <bgColor theme="0" tint="-0.14996795556505021"/>
        </patternFill>
      </fill>
    </dxf>
    <dxf>
      <font>
        <strike val="0"/>
        <color rgb="FF00B050"/>
      </font>
      <fill>
        <patternFill>
          <bgColor rgb="FF00B050"/>
        </patternFill>
      </fill>
    </dxf>
    <dxf>
      <font>
        <strike val="0"/>
        <color theme="5"/>
      </font>
      <fill>
        <patternFill>
          <bgColor theme="5"/>
        </patternFill>
      </fill>
    </dxf>
    <dxf>
      <font>
        <strike val="0"/>
        <color rgb="FFFF0000"/>
      </font>
      <fill>
        <patternFill>
          <bgColor rgb="FFFF0000"/>
        </patternFill>
      </fill>
    </dxf>
    <dxf>
      <font>
        <color theme="9" tint="-0.24994659260841701"/>
      </font>
      <fill>
        <patternFill>
          <bgColor theme="9" tint="-0.24994659260841701"/>
        </patternFill>
      </fill>
    </dxf>
    <dxf>
      <font>
        <color rgb="FF00B050"/>
      </font>
      <fill>
        <patternFill>
          <bgColor rgb="FF00B050"/>
        </patternFill>
      </fill>
    </dxf>
    <dxf>
      <font>
        <color rgb="FFFF0000"/>
      </font>
      <fill>
        <patternFill>
          <bgColor rgb="FFFF0000"/>
        </patternFill>
      </fill>
    </dxf>
    <dxf>
      <font>
        <color auto="1"/>
      </font>
      <fill>
        <patternFill>
          <bgColor theme="2"/>
        </patternFill>
      </fill>
    </dxf>
    <dxf>
      <font>
        <strike val="0"/>
        <color rgb="FFFF0000"/>
      </font>
      <fill>
        <patternFill>
          <bgColor rgb="FFFF0000"/>
        </patternFill>
      </fill>
    </dxf>
    <dxf>
      <font>
        <strike val="0"/>
        <color theme="5"/>
      </font>
      <fill>
        <patternFill>
          <bgColor theme="5"/>
        </patternFill>
      </fill>
    </dxf>
    <dxf>
      <font>
        <strike val="0"/>
        <color rgb="FF00B050"/>
      </font>
      <fill>
        <patternFill>
          <bgColor rgb="FF00B050"/>
        </patternFill>
      </fill>
    </dxf>
    <dxf>
      <font>
        <strike val="0"/>
        <color auto="1"/>
      </font>
      <fill>
        <patternFill>
          <bgColor theme="0" tint="-0.14996795556505021"/>
        </patternFill>
      </fill>
    </dxf>
    <dxf>
      <font>
        <strike val="0"/>
        <color theme="5"/>
      </font>
      <fill>
        <patternFill>
          <bgColor theme="5"/>
        </patternFill>
      </fill>
    </dxf>
    <dxf>
      <font>
        <strike val="0"/>
        <color rgb="FFFF0000"/>
      </font>
      <fill>
        <patternFill>
          <bgColor rgb="FFFF0000"/>
        </patternFill>
      </fill>
    </dxf>
    <dxf>
      <font>
        <color auto="1"/>
      </font>
      <fill>
        <patternFill>
          <bgColor theme="2"/>
        </patternFill>
      </fill>
    </dxf>
    <dxf>
      <font>
        <strike val="0"/>
        <color auto="1"/>
      </font>
      <fill>
        <patternFill>
          <bgColor theme="0" tint="-0.14996795556505021"/>
        </patternFill>
      </fill>
    </dxf>
    <dxf>
      <font>
        <strike val="0"/>
        <color rgb="FF00B050"/>
      </font>
      <fill>
        <patternFill>
          <bgColor rgb="FF00B050"/>
        </patternFill>
      </fill>
    </dxf>
    <dxf>
      <font>
        <strike val="0"/>
        <color rgb="FF00B050"/>
      </font>
      <fill>
        <patternFill>
          <bgColor rgb="FF00B050"/>
        </patternFill>
      </fill>
    </dxf>
    <dxf>
      <font>
        <strike val="0"/>
        <color theme="5"/>
      </font>
      <fill>
        <patternFill>
          <bgColor theme="5"/>
        </patternFill>
      </fill>
    </dxf>
    <dxf>
      <font>
        <strike val="0"/>
        <color rgb="FFFF0000"/>
      </font>
      <fill>
        <patternFill>
          <bgColor rgb="FFFF0000"/>
        </patternFill>
      </fill>
    </dxf>
    <dxf>
      <font>
        <strike val="0"/>
        <color auto="1"/>
      </font>
      <fill>
        <patternFill>
          <bgColor theme="0" tint="-0.14996795556505021"/>
        </patternFill>
      </fill>
    </dxf>
    <dxf>
      <font>
        <color auto="1"/>
      </font>
      <fill>
        <patternFill>
          <bgColor theme="2"/>
        </patternFill>
      </fill>
    </dxf>
    <dxf>
      <font>
        <strike val="0"/>
        <color auto="1"/>
      </font>
      <fill>
        <patternFill>
          <bgColor theme="0" tint="-0.14996795556505021"/>
        </patternFill>
      </fill>
    </dxf>
    <dxf>
      <font>
        <strike val="0"/>
        <color rgb="FFFF0000"/>
      </font>
      <fill>
        <patternFill>
          <bgColor rgb="FFFF0000"/>
        </patternFill>
      </fill>
    </dxf>
    <dxf>
      <font>
        <strike val="0"/>
        <color theme="5"/>
      </font>
      <fill>
        <patternFill>
          <bgColor theme="5"/>
        </patternFill>
      </fill>
    </dxf>
    <dxf>
      <font>
        <color auto="1"/>
      </font>
      <fill>
        <patternFill>
          <bgColor theme="2"/>
        </patternFill>
      </fill>
    </dxf>
    <dxf>
      <font>
        <strike val="0"/>
        <color rgb="FF00B050"/>
      </font>
      <fill>
        <patternFill>
          <bgColor rgb="FF00B050"/>
        </patternFill>
      </fill>
    </dxf>
    <dxf>
      <font>
        <strike val="0"/>
        <color rgb="FF00B050"/>
      </font>
      <fill>
        <patternFill>
          <bgColor rgb="FF00B050"/>
        </patternFill>
      </fill>
    </dxf>
    <dxf>
      <font>
        <strike val="0"/>
        <color theme="5"/>
      </font>
      <fill>
        <patternFill>
          <bgColor theme="5"/>
        </patternFill>
      </fill>
    </dxf>
    <dxf>
      <font>
        <strike val="0"/>
        <color rgb="FFFF0000"/>
      </font>
      <fill>
        <patternFill>
          <bgColor rgb="FFFF0000"/>
        </patternFill>
      </fill>
    </dxf>
    <dxf>
      <font>
        <strike val="0"/>
        <color auto="1"/>
      </font>
      <fill>
        <patternFill>
          <bgColor theme="0" tint="-0.14996795556505021"/>
        </patternFill>
      </fill>
    </dxf>
    <dxf>
      <font>
        <color auto="1"/>
      </font>
      <fill>
        <patternFill>
          <bgColor theme="2"/>
        </patternFill>
      </fill>
    </dxf>
    <dxf>
      <font>
        <strike val="0"/>
        <color rgb="FFFF0000"/>
      </font>
      <fill>
        <patternFill>
          <bgColor rgb="FFFF0000"/>
        </patternFill>
      </fill>
    </dxf>
    <dxf>
      <font>
        <color auto="1"/>
      </font>
      <fill>
        <patternFill>
          <bgColor theme="2"/>
        </patternFill>
      </fill>
    </dxf>
    <dxf>
      <font>
        <strike val="0"/>
        <color auto="1"/>
      </font>
      <fill>
        <patternFill>
          <bgColor theme="0" tint="-0.14996795556505021"/>
        </patternFill>
      </fill>
    </dxf>
    <dxf>
      <font>
        <strike val="0"/>
        <color theme="5"/>
      </font>
      <fill>
        <patternFill>
          <bgColor theme="5"/>
        </patternFill>
      </fill>
    </dxf>
    <dxf>
      <font>
        <strike val="0"/>
        <color rgb="FF00B050"/>
      </font>
      <fill>
        <patternFill>
          <bgColor rgb="FF00B050"/>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133350</xdr:colOff>
      <xdr:row>4</xdr:row>
      <xdr:rowOff>76200</xdr:rowOff>
    </xdr:to>
    <xdr:pic>
      <xdr:nvPicPr>
        <xdr:cNvPr id="2" name="Picture 1">
          <a:extLst>
            <a:ext uri="{FF2B5EF4-FFF2-40B4-BE49-F238E27FC236}">
              <a16:creationId xmlns:a16="http://schemas.microsoft.com/office/drawing/2014/main" id="{5ADF0030-C8A6-4787-B780-0C1881962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733549" cy="800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142875</xdr:colOff>
          <xdr:row>1</xdr:row>
          <xdr:rowOff>76200</xdr:rowOff>
        </xdr:from>
        <xdr:to>
          <xdr:col>15</xdr:col>
          <xdr:colOff>9525</xdr:colOff>
          <xdr:row>6</xdr:row>
          <xdr:rowOff>180975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xdr:row>
          <xdr:rowOff>228600</xdr:rowOff>
        </xdr:from>
        <xdr:to>
          <xdr:col>13</xdr:col>
          <xdr:colOff>0</xdr:colOff>
          <xdr:row>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Sündmuse ajal toimus oluline või tähtis vahejuhtum (selgitage allpool)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xdr:row>
          <xdr:rowOff>171450</xdr:rowOff>
        </xdr:from>
        <xdr:to>
          <xdr:col>14</xdr:col>
          <xdr:colOff>361950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Kohtunikekogu tegi olulise otsuse (Diskvalifitseerimine, eemaldamine, oluline karistus, võistluse neutraliseerimine või tühistamine jne) (selgitage allpool)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xdr:row>
          <xdr:rowOff>161925</xdr:rowOff>
        </xdr:from>
        <xdr:to>
          <xdr:col>17</xdr:col>
          <xdr:colOff>276225</xdr:colOff>
          <xdr:row>7</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See võistlusaruanne tuleb menetleda kiireloomulisena (selgitage allpool)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2676525</xdr:colOff>
      <xdr:row>0</xdr:row>
      <xdr:rowOff>0</xdr:rowOff>
    </xdr:from>
    <xdr:to>
      <xdr:col>6</xdr:col>
      <xdr:colOff>371478</xdr:colOff>
      <xdr:row>4</xdr:row>
      <xdr:rowOff>95252</xdr:rowOff>
    </xdr:to>
    <xdr:sp macro="" textlink="">
      <xdr:nvSpPr>
        <xdr:cNvPr id="4" name="Arrow: Right 5">
          <a:extLst>
            <a:ext uri="{FF2B5EF4-FFF2-40B4-BE49-F238E27FC236}">
              <a16:creationId xmlns:a16="http://schemas.microsoft.com/office/drawing/2014/main" id="{CD980A45-71F9-4CA1-A489-3BA1E7D33013}"/>
            </a:ext>
          </a:extLst>
        </xdr:cNvPr>
        <xdr:cNvSpPr/>
      </xdr:nvSpPr>
      <xdr:spPr>
        <a:xfrm rot="5400000" flipV="1">
          <a:off x="2795588" y="-23813"/>
          <a:ext cx="1771652" cy="1819278"/>
        </a:xfrm>
        <a:prstGeom prst="rightArrow">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CH" sz="1100">
              <a:solidFill>
                <a:schemeClr val="lt1"/>
              </a:solidFill>
              <a:effectLst/>
              <a:latin typeface="+mn-lt"/>
              <a:ea typeface="+mn-ea"/>
              <a:cs typeface="+mn-cs"/>
            </a:rPr>
            <a:t>Täida siin - </a:t>
          </a:r>
          <a:r>
            <a:rPr lang="fr-CH" sz="1100">
              <a:solidFill>
                <a:sysClr val="windowText" lastClr="000000"/>
              </a:solidFill>
              <a:effectLst/>
              <a:latin typeface="+mn-lt"/>
              <a:ea typeface="+mn-ea"/>
              <a:cs typeface="+mn-cs"/>
            </a:rPr>
            <a:t>Loe kommentaare, et anda oma hinnang</a:t>
          </a:r>
          <a:r>
            <a:rPr lang="et-EE" sz="1100">
              <a:solidFill>
                <a:sysClr val="windowText" lastClr="000000"/>
              </a:solidFill>
              <a:effectLst/>
              <a:latin typeface="+mn-lt"/>
              <a:ea typeface="+mn-ea"/>
              <a:cs typeface="+mn-cs"/>
            </a:rPr>
            <a:t>,</a:t>
          </a:r>
          <a:r>
            <a:rPr lang="et-EE" sz="1100" baseline="0">
              <a:solidFill>
                <a:sysClr val="windowText" lastClr="000000"/>
              </a:solidFill>
              <a:effectLst/>
              <a:latin typeface="+mn-lt"/>
              <a:ea typeface="+mn-ea"/>
              <a:cs typeface="+mn-cs"/>
            </a:rPr>
            <a:t> klõpsa hallil ruudul.</a:t>
          </a:r>
          <a:endParaRPr lang="et-EE">
            <a:solidFill>
              <a:sysClr val="windowText" lastClr="000000"/>
            </a:solidFill>
            <a:effectLst/>
          </a:endParaRPr>
        </a:p>
      </xdr:txBody>
    </xdr:sp>
    <xdr:clientData/>
  </xdr:twoCellAnchor>
  <xdr:twoCellAnchor editAs="oneCell">
    <xdr:from>
      <xdr:col>1</xdr:col>
      <xdr:colOff>0</xdr:colOff>
      <xdr:row>1</xdr:row>
      <xdr:rowOff>133350</xdr:rowOff>
    </xdr:from>
    <xdr:to>
      <xdr:col>1</xdr:col>
      <xdr:colOff>1419225</xdr:colOff>
      <xdr:row>2</xdr:row>
      <xdr:rowOff>552450</xdr:rowOff>
    </xdr:to>
    <xdr:pic>
      <xdr:nvPicPr>
        <xdr:cNvPr id="2" name="Picture 1">
          <a:extLst>
            <a:ext uri="{FF2B5EF4-FFF2-40B4-BE49-F238E27FC236}">
              <a16:creationId xmlns:a16="http://schemas.microsoft.com/office/drawing/2014/main" id="{B10E3462-4131-49F6-B39C-457E11AAAD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81075"/>
          <a:ext cx="1419225" cy="60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6519c52095b995c/Desktop/01%20PCP%20report%20-%20ENG%20-%202025.xlsm" TargetMode="External"/><Relationship Id="rId1" Type="http://schemas.openxmlformats.org/officeDocument/2006/relationships/externalLinkPath" Target="https://d.docs.live.net/66519c52095b995c/Desktop/01%20PCP%20report%20-%20ENG%20-%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DD"/>
      <sheetName val="Informations"/>
      <sheetName val="Liste"/>
      <sheetName val="Evaluation - XCO"/>
      <sheetName val="Evaluation - XCS"/>
      <sheetName val="Evaluation - XCE"/>
      <sheetName val="Evaluation - XCP"/>
      <sheetName val="Evaluation - XCC"/>
      <sheetName val="Evaluation - XCM"/>
      <sheetName val="Evaluation - DHI"/>
      <sheetName val="Evaluation - 4X"/>
      <sheetName val="Evaluation - EDR"/>
      <sheetName val="Evaluation - PUM"/>
    </sheetNames>
    <sheetDataSet>
      <sheetData sheetId="0"/>
      <sheetData sheetId="1"/>
      <sheetData sheetId="2"/>
      <sheetData sheetId="3"/>
      <sheetData sheetId="4">
        <row r="3">
          <cell r="F3"/>
        </row>
        <row r="21">
          <cell r="F21" t="str">
            <v/>
          </cell>
        </row>
        <row r="37">
          <cell r="F37" t="str">
            <v/>
          </cell>
        </row>
        <row r="41">
          <cell r="F41" t="str">
            <v/>
          </cell>
        </row>
        <row r="45">
          <cell r="E45" t="str">
            <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2F49-8660-470A-9CE8-2B71BC75E22E}">
  <sheetPr codeName="Leht1">
    <tabColor theme="9"/>
  </sheetPr>
  <dimension ref="A1:N151"/>
  <sheetViews>
    <sheetView tabSelected="1" workbookViewId="0">
      <selection activeCell="L65" sqref="L65"/>
    </sheetView>
  </sheetViews>
  <sheetFormatPr defaultColWidth="9.140625" defaultRowHeight="15" x14ac:dyDescent="0.25"/>
  <cols>
    <col min="1" max="1" width="1.140625" customWidth="1"/>
    <col min="2" max="2" width="22.85546875" customWidth="1"/>
    <col min="3" max="3" width="15.140625" customWidth="1"/>
    <col min="4" max="4" width="16.7109375" customWidth="1"/>
    <col min="5" max="5" width="19.28515625" customWidth="1"/>
    <col min="6" max="6" width="17.28515625" customWidth="1"/>
    <col min="7" max="7" width="19.28515625" customWidth="1"/>
    <col min="8" max="8" width="19.28515625" style="11" customWidth="1"/>
    <col min="9" max="9" width="2.28515625" customWidth="1"/>
    <col min="10" max="10" width="16.28515625" customWidth="1"/>
    <col min="11" max="11" width="13.7109375" style="7" customWidth="1"/>
    <col min="12" max="12" width="19" customWidth="1"/>
    <col min="13" max="13" width="20.28515625" customWidth="1"/>
    <col min="14" max="14" width="13.85546875" style="10" bestFit="1" customWidth="1"/>
  </cols>
  <sheetData>
    <row r="1" spans="1:14" s="1" customFormat="1" ht="7.5" customHeight="1" x14ac:dyDescent="0.25">
      <c r="H1" s="2"/>
      <c r="N1" s="117"/>
    </row>
    <row r="2" spans="1:14" s="4" customFormat="1" ht="15" customHeight="1" x14ac:dyDescent="0.25">
      <c r="A2" s="1"/>
      <c r="B2" s="3"/>
      <c r="C2" s="192" t="s">
        <v>94</v>
      </c>
      <c r="D2" s="192"/>
      <c r="E2" s="192"/>
      <c r="F2" s="192"/>
      <c r="G2" s="192"/>
      <c r="H2" s="192"/>
      <c r="J2" s="179"/>
      <c r="K2" s="177"/>
      <c r="L2" s="178"/>
      <c r="M2" s="177"/>
      <c r="N2" s="177"/>
    </row>
    <row r="3" spans="1:14" s="1" customFormat="1" ht="19.5" customHeight="1" x14ac:dyDescent="0.25">
      <c r="B3" s="3"/>
      <c r="C3" s="192"/>
      <c r="D3" s="192"/>
      <c r="E3" s="192"/>
      <c r="F3" s="192"/>
      <c r="G3" s="192"/>
      <c r="H3" s="192"/>
      <c r="J3" s="183" t="s">
        <v>98</v>
      </c>
      <c r="K3" s="180"/>
      <c r="L3" s="180"/>
      <c r="M3" s="180"/>
      <c r="N3" s="180"/>
    </row>
    <row r="4" spans="1:14" ht="15" customHeight="1" x14ac:dyDescent="0.25">
      <c r="A4" s="4"/>
      <c r="B4" s="4"/>
      <c r="C4" s="4"/>
      <c r="D4" s="193"/>
      <c r="E4" s="193"/>
      <c r="F4" s="4"/>
      <c r="G4" s="4"/>
      <c r="H4" s="5"/>
      <c r="J4" s="177"/>
      <c r="K4" s="177"/>
      <c r="L4" s="177"/>
      <c r="M4" s="177"/>
      <c r="N4" s="177"/>
    </row>
    <row r="5" spans="1:14" ht="15" customHeight="1" x14ac:dyDescent="0.25">
      <c r="A5" s="1"/>
      <c r="B5" s="186" t="s">
        <v>10</v>
      </c>
      <c r="C5" s="189"/>
      <c r="D5" s="194"/>
      <c r="E5" s="195"/>
      <c r="F5" s="195"/>
      <c r="G5" s="195"/>
      <c r="H5" s="196"/>
      <c r="J5" s="181"/>
      <c r="K5" s="182"/>
      <c r="L5" s="182"/>
      <c r="N5"/>
    </row>
    <row r="6" spans="1:14" ht="15" customHeight="1" x14ac:dyDescent="0.25">
      <c r="B6" s="186" t="s">
        <v>12</v>
      </c>
      <c r="C6" s="189"/>
      <c r="D6" s="187"/>
      <c r="E6" s="188"/>
      <c r="F6" s="127"/>
      <c r="G6" s="184" t="s">
        <v>11</v>
      </c>
      <c r="H6" s="9"/>
      <c r="J6" s="181"/>
      <c r="K6" s="182"/>
      <c r="L6" s="182"/>
      <c r="N6"/>
    </row>
    <row r="7" spans="1:14" x14ac:dyDescent="0.25">
      <c r="B7" s="186" t="s">
        <v>27</v>
      </c>
      <c r="C7" s="186"/>
      <c r="D7" s="187"/>
      <c r="E7" s="188"/>
      <c r="F7" s="128"/>
      <c r="J7" s="181"/>
      <c r="K7" s="182"/>
      <c r="L7" s="182"/>
      <c r="N7"/>
    </row>
    <row r="8" spans="1:14" x14ac:dyDescent="0.25">
      <c r="B8" s="184"/>
      <c r="C8" s="184"/>
      <c r="D8" s="8"/>
      <c r="E8" s="8"/>
      <c r="F8" s="8"/>
      <c r="J8" s="181"/>
      <c r="K8" s="182"/>
      <c r="L8" s="182"/>
      <c r="N8"/>
    </row>
    <row r="9" spans="1:14" ht="15.75" thickBot="1" x14ac:dyDescent="0.3">
      <c r="B9" s="184"/>
      <c r="C9" s="184"/>
      <c r="D9" s="4"/>
      <c r="J9" s="6"/>
      <c r="N9" s="36"/>
    </row>
    <row r="10" spans="1:14" ht="15.75" customHeight="1" x14ac:dyDescent="0.25">
      <c r="B10" s="186" t="s">
        <v>89</v>
      </c>
      <c r="C10" s="189"/>
      <c r="D10" s="205"/>
      <c r="E10" s="206"/>
      <c r="F10" s="206"/>
      <c r="G10" s="184" t="s">
        <v>13</v>
      </c>
      <c r="H10" s="12"/>
      <c r="I10" s="13"/>
      <c r="J10" s="197" t="s">
        <v>41</v>
      </c>
      <c r="K10" s="198"/>
      <c r="L10" s="198"/>
      <c r="M10" s="198"/>
      <c r="N10" s="199"/>
    </row>
    <row r="11" spans="1:14" ht="15" customHeight="1" thickBot="1" x14ac:dyDescent="0.3">
      <c r="B11" s="184"/>
      <c r="C11" s="184" t="s">
        <v>103</v>
      </c>
      <c r="D11" s="207"/>
      <c r="E11" s="208"/>
      <c r="F11" s="208"/>
      <c r="G11" s="8"/>
      <c r="J11" s="200"/>
      <c r="K11" s="201"/>
      <c r="L11" s="201"/>
      <c r="M11" s="201"/>
      <c r="N11" s="202"/>
    </row>
    <row r="12" spans="1:14" s="16" customFormat="1" ht="6" customHeight="1" thickBot="1" x14ac:dyDescent="0.3">
      <c r="A12"/>
      <c r="B12" s="184"/>
      <c r="C12" s="184"/>
      <c r="D12"/>
      <c r="E12"/>
      <c r="F12"/>
      <c r="G12" s="14"/>
      <c r="H12" s="15"/>
      <c r="J12" s="17"/>
      <c r="K12" s="18"/>
      <c r="L12" s="18"/>
      <c r="M12" s="19"/>
      <c r="N12" s="20"/>
    </row>
    <row r="13" spans="1:14" ht="15" customHeight="1" x14ac:dyDescent="0.25">
      <c r="B13" s="184"/>
      <c r="C13" s="184"/>
      <c r="J13" s="124"/>
      <c r="K13" s="125"/>
      <c r="L13" s="125"/>
      <c r="M13" s="125"/>
      <c r="N13" s="126"/>
    </row>
    <row r="14" spans="1:14" ht="15" customHeight="1" x14ac:dyDescent="0.25">
      <c r="A14" s="16"/>
      <c r="B14" s="185"/>
      <c r="C14" s="185"/>
      <c r="D14" s="203" t="s">
        <v>14</v>
      </c>
      <c r="E14" s="204"/>
      <c r="F14" s="21" t="s">
        <v>17</v>
      </c>
      <c r="G14" s="22" t="s">
        <v>18</v>
      </c>
      <c r="J14" s="118"/>
      <c r="K14" s="119"/>
      <c r="L14" s="119"/>
      <c r="M14" s="119"/>
      <c r="N14" s="120"/>
    </row>
    <row r="15" spans="1:14" ht="15" customHeight="1" x14ac:dyDescent="0.25">
      <c r="A15" s="16"/>
      <c r="B15" s="186" t="s">
        <v>28</v>
      </c>
      <c r="C15" s="189"/>
      <c r="D15" s="190"/>
      <c r="E15" s="191"/>
      <c r="F15" s="23"/>
      <c r="G15" s="24"/>
      <c r="J15" s="118"/>
      <c r="K15" s="119"/>
      <c r="L15" s="119"/>
      <c r="M15" s="119"/>
      <c r="N15" s="120"/>
    </row>
    <row r="16" spans="1:14" ht="15" customHeight="1" x14ac:dyDescent="0.25">
      <c r="B16" s="186" t="s">
        <v>29</v>
      </c>
      <c r="C16" s="189"/>
      <c r="D16" s="190"/>
      <c r="E16" s="191"/>
      <c r="F16" s="23"/>
      <c r="G16" s="24"/>
      <c r="J16" s="118"/>
      <c r="K16" s="119"/>
      <c r="L16" s="119"/>
      <c r="M16" s="119"/>
      <c r="N16" s="120"/>
    </row>
    <row r="17" spans="2:14" x14ac:dyDescent="0.25">
      <c r="B17" s="186" t="s">
        <v>15</v>
      </c>
      <c r="C17" s="189"/>
      <c r="D17" s="190"/>
      <c r="E17" s="191"/>
      <c r="F17" s="23"/>
      <c r="G17" s="24"/>
      <c r="J17" s="118"/>
      <c r="K17" s="119"/>
      <c r="L17" s="119"/>
      <c r="M17" s="119"/>
      <c r="N17" s="120"/>
    </row>
    <row r="18" spans="2:14" x14ac:dyDescent="0.25">
      <c r="B18" s="186" t="s">
        <v>16</v>
      </c>
      <c r="C18" s="189"/>
      <c r="D18" s="190"/>
      <c r="E18" s="191"/>
      <c r="F18" s="23"/>
      <c r="G18" s="24"/>
      <c r="J18" s="118"/>
      <c r="K18" s="119"/>
      <c r="L18" s="119"/>
      <c r="M18" s="119"/>
      <c r="N18" s="120"/>
    </row>
    <row r="19" spans="2:14" x14ac:dyDescent="0.25">
      <c r="B19" s="186" t="s">
        <v>100</v>
      </c>
      <c r="C19" s="189"/>
      <c r="D19" s="190"/>
      <c r="E19" s="191"/>
      <c r="F19" s="23"/>
      <c r="G19" s="24"/>
      <c r="J19" s="118"/>
      <c r="K19" s="119"/>
      <c r="L19" s="119"/>
      <c r="M19" s="119"/>
      <c r="N19" s="120"/>
    </row>
    <row r="20" spans="2:14" x14ac:dyDescent="0.25">
      <c r="B20" s="186" t="s">
        <v>101</v>
      </c>
      <c r="C20" s="189"/>
      <c r="D20" s="190"/>
      <c r="E20" s="191"/>
      <c r="F20" s="23"/>
      <c r="G20" s="24"/>
      <c r="J20" s="118"/>
      <c r="K20" s="119"/>
      <c r="L20" s="119"/>
      <c r="M20" s="119"/>
      <c r="N20" s="120"/>
    </row>
    <row r="21" spans="2:14" x14ac:dyDescent="0.25">
      <c r="B21" s="186" t="s">
        <v>102</v>
      </c>
      <c r="C21" s="189"/>
      <c r="D21" s="190"/>
      <c r="E21" s="191"/>
      <c r="F21" s="23"/>
      <c r="G21" s="24"/>
      <c r="J21" s="118"/>
      <c r="K21" s="119"/>
      <c r="L21" s="119"/>
      <c r="M21" s="119"/>
      <c r="N21" s="120"/>
    </row>
    <row r="22" spans="2:14" ht="15" customHeight="1" x14ac:dyDescent="0.25">
      <c r="B22" s="215"/>
      <c r="C22" s="215"/>
      <c r="J22" s="118"/>
      <c r="K22" s="119"/>
      <c r="L22" s="119"/>
      <c r="M22" s="119"/>
      <c r="N22" s="120"/>
    </row>
    <row r="23" spans="2:14" ht="15" customHeight="1" thickBot="1" x14ac:dyDescent="0.3">
      <c r="J23" s="118"/>
      <c r="K23" s="119"/>
      <c r="L23" s="119"/>
      <c r="M23" s="119"/>
      <c r="N23" s="120"/>
    </row>
    <row r="24" spans="2:14" ht="26.25" customHeight="1" x14ac:dyDescent="0.25">
      <c r="B24" s="150" t="s">
        <v>0</v>
      </c>
      <c r="C24" s="151" t="s">
        <v>19</v>
      </c>
      <c r="D24" s="151" t="s">
        <v>20</v>
      </c>
      <c r="E24" s="152" t="s">
        <v>21</v>
      </c>
      <c r="F24" s="152" t="s">
        <v>22</v>
      </c>
      <c r="G24" s="152" t="s">
        <v>24</v>
      </c>
      <c r="H24" s="159" t="s">
        <v>23</v>
      </c>
      <c r="J24" s="118"/>
      <c r="K24" s="119"/>
      <c r="L24" s="119"/>
      <c r="M24" s="119"/>
      <c r="N24" s="120"/>
    </row>
    <row r="25" spans="2:14" ht="16.5" customHeight="1" thickBot="1" x14ac:dyDescent="0.3">
      <c r="B25" s="162" t="s">
        <v>30</v>
      </c>
      <c r="C25" s="25"/>
      <c r="D25" s="25"/>
      <c r="E25" s="25"/>
      <c r="F25" s="25"/>
      <c r="G25" s="25"/>
      <c r="H25" s="160"/>
      <c r="J25" s="121"/>
      <c r="K25" s="122"/>
      <c r="L25" s="122"/>
      <c r="M25" s="122"/>
      <c r="N25" s="123"/>
    </row>
    <row r="26" spans="2:14" ht="15" customHeight="1" thickBot="1" x14ac:dyDescent="0.3">
      <c r="B26" s="162" t="s">
        <v>31</v>
      </c>
      <c r="C26" s="25"/>
      <c r="D26" s="25"/>
      <c r="E26" s="25"/>
      <c r="F26" s="25"/>
      <c r="G26" s="25"/>
      <c r="H26" s="160"/>
      <c r="J26" s="26"/>
      <c r="K26" s="26"/>
      <c r="L26" s="26"/>
      <c r="M26" s="26"/>
      <c r="N26" s="26"/>
    </row>
    <row r="27" spans="2:14" ht="15" customHeight="1" x14ac:dyDescent="0.25">
      <c r="B27" s="162" t="s">
        <v>32</v>
      </c>
      <c r="C27" s="25"/>
      <c r="D27" s="25"/>
      <c r="E27" s="25"/>
      <c r="F27" s="25"/>
      <c r="G27" s="25"/>
      <c r="H27" s="160"/>
      <c r="J27" s="216" t="s">
        <v>92</v>
      </c>
      <c r="K27" s="217"/>
      <c r="L27" s="217"/>
      <c r="M27" s="217"/>
      <c r="N27" s="218"/>
    </row>
    <row r="28" spans="2:14" ht="15.75" thickBot="1" x14ac:dyDescent="0.3">
      <c r="B28" s="162" t="s">
        <v>33</v>
      </c>
      <c r="C28" s="25"/>
      <c r="D28" s="25"/>
      <c r="E28" s="25"/>
      <c r="F28" s="25"/>
      <c r="G28" s="25"/>
      <c r="H28" s="160"/>
      <c r="J28" s="219" t="s">
        <v>42</v>
      </c>
      <c r="K28" s="220"/>
      <c r="L28" s="220"/>
      <c r="M28" s="220"/>
      <c r="N28" s="221"/>
    </row>
    <row r="29" spans="2:14" x14ac:dyDescent="0.25">
      <c r="B29" s="162" t="s">
        <v>34</v>
      </c>
      <c r="C29" s="25"/>
      <c r="D29" s="25"/>
      <c r="E29" s="25"/>
      <c r="F29" s="25"/>
      <c r="G29" s="25"/>
      <c r="H29" s="160"/>
      <c r="J29" s="222"/>
      <c r="K29" s="223"/>
      <c r="L29" s="223"/>
      <c r="M29" s="223"/>
      <c r="N29" s="224"/>
    </row>
    <row r="30" spans="2:14" ht="15.75" thickBot="1" x14ac:dyDescent="0.3">
      <c r="B30" s="163"/>
      <c r="C30" s="157"/>
      <c r="D30" s="157"/>
      <c r="E30" s="157"/>
      <c r="F30" s="157"/>
      <c r="G30" s="157"/>
      <c r="H30" s="161"/>
      <c r="J30" s="225"/>
      <c r="K30" s="226"/>
      <c r="L30" s="226"/>
      <c r="M30" s="226"/>
      <c r="N30" s="227"/>
    </row>
    <row r="31" spans="2:14" ht="15.75" thickBot="1" x14ac:dyDescent="0.3">
      <c r="B31" s="147" t="s">
        <v>40</v>
      </c>
      <c r="C31" s="148">
        <f>SUM(C25:C30)</f>
        <v>0</v>
      </c>
      <c r="D31" s="148">
        <f>SUM(D25:D30)</f>
        <v>0</v>
      </c>
      <c r="E31" s="149">
        <f>SUM(E25:E30)</f>
        <v>0</v>
      </c>
      <c r="G31" s="8"/>
      <c r="H31" s="27"/>
      <c r="J31" s="225"/>
      <c r="K31" s="226"/>
      <c r="L31" s="226"/>
      <c r="M31" s="226"/>
      <c r="N31" s="227"/>
    </row>
    <row r="32" spans="2:14" ht="15.75" thickBot="1" x14ac:dyDescent="0.3">
      <c r="J32" s="225"/>
      <c r="K32" s="226"/>
      <c r="L32" s="226"/>
      <c r="M32" s="226"/>
      <c r="N32" s="227"/>
    </row>
    <row r="33" spans="2:14" ht="26.25" customHeight="1" x14ac:dyDescent="0.25">
      <c r="B33" s="150" t="s">
        <v>2</v>
      </c>
      <c r="C33" s="151" t="s">
        <v>19</v>
      </c>
      <c r="D33" s="151" t="s">
        <v>20</v>
      </c>
      <c r="E33" s="152" t="s">
        <v>21</v>
      </c>
      <c r="F33" s="152" t="s">
        <v>22</v>
      </c>
      <c r="G33" s="152" t="s">
        <v>24</v>
      </c>
      <c r="H33" s="159" t="s">
        <v>23</v>
      </c>
      <c r="J33" s="225"/>
      <c r="K33" s="226"/>
      <c r="L33" s="226"/>
      <c r="M33" s="226"/>
      <c r="N33" s="227"/>
    </row>
    <row r="34" spans="2:14" ht="15" customHeight="1" x14ac:dyDescent="0.25">
      <c r="B34" s="154" t="s">
        <v>35</v>
      </c>
      <c r="C34" s="25"/>
      <c r="D34" s="25"/>
      <c r="E34" s="25"/>
      <c r="F34" s="25"/>
      <c r="G34" s="25"/>
      <c r="H34" s="160"/>
      <c r="J34" s="225"/>
      <c r="K34" s="226"/>
      <c r="L34" s="226"/>
      <c r="M34" s="226"/>
      <c r="N34" s="227"/>
    </row>
    <row r="35" spans="2:14" ht="15" customHeight="1" x14ac:dyDescent="0.25">
      <c r="B35" s="154" t="s">
        <v>36</v>
      </c>
      <c r="C35" s="25"/>
      <c r="D35" s="25"/>
      <c r="E35" s="25"/>
      <c r="F35" s="25"/>
      <c r="G35" s="25"/>
      <c r="H35" s="160"/>
      <c r="J35" s="225"/>
      <c r="K35" s="226"/>
      <c r="L35" s="226"/>
      <c r="M35" s="226"/>
      <c r="N35" s="227"/>
    </row>
    <row r="36" spans="2:14" ht="15.75" thickBot="1" x14ac:dyDescent="0.3">
      <c r="B36" s="156"/>
      <c r="C36" s="157"/>
      <c r="D36" s="157"/>
      <c r="E36" s="157"/>
      <c r="F36" s="157"/>
      <c r="G36" s="157"/>
      <c r="H36" s="161"/>
      <c r="J36" s="225"/>
      <c r="K36" s="226"/>
      <c r="L36" s="226"/>
      <c r="M36" s="226"/>
      <c r="N36" s="227"/>
    </row>
    <row r="37" spans="2:14" ht="15.75" thickBot="1" x14ac:dyDescent="0.3">
      <c r="B37" s="130" t="s">
        <v>40</v>
      </c>
      <c r="C37" s="131">
        <f>SUM(C34:C36)</f>
        <v>0</v>
      </c>
      <c r="D37" s="131">
        <f t="shared" ref="D37:E37" si="0">SUM(D34:D36)</f>
        <v>0</v>
      </c>
      <c r="E37" s="132">
        <f t="shared" si="0"/>
        <v>0</v>
      </c>
      <c r="F37" s="8"/>
      <c r="G37" s="8"/>
      <c r="H37" s="27"/>
      <c r="J37" s="225"/>
      <c r="K37" s="226"/>
      <c r="L37" s="226"/>
      <c r="M37" s="226"/>
      <c r="N37" s="227"/>
    </row>
    <row r="38" spans="2:14" ht="15" customHeight="1" thickBot="1" x14ac:dyDescent="0.3">
      <c r="J38" s="228"/>
      <c r="K38" s="229"/>
      <c r="L38" s="229"/>
      <c r="M38" s="229"/>
      <c r="N38" s="230"/>
    </row>
    <row r="39" spans="2:14" ht="26.25" customHeight="1" thickBot="1" x14ac:dyDescent="0.3">
      <c r="B39" s="150" t="s">
        <v>4</v>
      </c>
      <c r="C39" s="151" t="s">
        <v>19</v>
      </c>
      <c r="D39" s="151" t="s">
        <v>20</v>
      </c>
      <c r="E39" s="152" t="s">
        <v>21</v>
      </c>
      <c r="F39" s="152" t="s">
        <v>22</v>
      </c>
      <c r="G39" s="152" t="s">
        <v>24</v>
      </c>
      <c r="H39" s="159" t="s">
        <v>23</v>
      </c>
      <c r="N39" s="36"/>
    </row>
    <row r="40" spans="2:14" ht="15" customHeight="1" x14ac:dyDescent="0.25">
      <c r="B40" s="162" t="s">
        <v>30</v>
      </c>
      <c r="C40" s="25"/>
      <c r="D40" s="25"/>
      <c r="E40" s="25"/>
      <c r="F40" s="25"/>
      <c r="G40" s="25"/>
      <c r="H40" s="160"/>
      <c r="J40" s="209" t="s">
        <v>88</v>
      </c>
      <c r="K40" s="210"/>
      <c r="L40" s="210"/>
      <c r="M40" s="211"/>
      <c r="N40"/>
    </row>
    <row r="41" spans="2:14" ht="15.75" thickBot="1" x14ac:dyDescent="0.3">
      <c r="B41" s="162" t="s">
        <v>32</v>
      </c>
      <c r="C41" s="25"/>
      <c r="D41" s="25"/>
      <c r="E41" s="25"/>
      <c r="F41" s="25"/>
      <c r="G41" s="25"/>
      <c r="H41" s="160"/>
      <c r="J41" s="212" t="s">
        <v>43</v>
      </c>
      <c r="K41" s="213"/>
      <c r="L41" s="213"/>
      <c r="M41" s="214"/>
      <c r="N41"/>
    </row>
    <row r="42" spans="2:14" ht="15.75" thickBot="1" x14ac:dyDescent="0.3">
      <c r="B42" s="173" t="s">
        <v>37</v>
      </c>
      <c r="C42" s="129"/>
      <c r="D42" s="129"/>
      <c r="E42" s="25"/>
      <c r="F42" s="25"/>
      <c r="G42" s="25"/>
      <c r="H42" s="160"/>
      <c r="J42" s="143"/>
      <c r="K42" s="143"/>
      <c r="L42" s="143"/>
      <c r="M42" s="143"/>
      <c r="N42"/>
    </row>
    <row r="43" spans="2:14" ht="15.75" thickBot="1" x14ac:dyDescent="0.3">
      <c r="B43" s="174"/>
      <c r="C43" s="148"/>
      <c r="D43" s="148"/>
      <c r="E43" s="157"/>
      <c r="F43" s="157"/>
      <c r="G43" s="157"/>
      <c r="H43" s="161"/>
      <c r="J43" s="28" t="s">
        <v>44</v>
      </c>
      <c r="K43" s="29" t="s">
        <v>45</v>
      </c>
      <c r="L43" s="28" t="s">
        <v>14</v>
      </c>
      <c r="M43" s="28" t="s">
        <v>46</v>
      </c>
      <c r="N43"/>
    </row>
    <row r="44" spans="2:14" ht="15.75" thickBot="1" x14ac:dyDescent="0.3">
      <c r="B44" s="130" t="s">
        <v>40</v>
      </c>
      <c r="C44" s="131">
        <f>SUM(C40:C43)</f>
        <v>0</v>
      </c>
      <c r="D44" s="131">
        <f t="shared" ref="D44:E44" si="1">SUM(D40:D43)</f>
        <v>0</v>
      </c>
      <c r="E44" s="132">
        <f t="shared" si="1"/>
        <v>0</v>
      </c>
      <c r="F44" s="8"/>
      <c r="G44" s="8"/>
      <c r="H44" s="27"/>
      <c r="J44" s="30"/>
      <c r="K44" s="31"/>
      <c r="L44" s="32"/>
      <c r="M44" s="32"/>
      <c r="N44"/>
    </row>
    <row r="45" spans="2:14" ht="13.5" customHeight="1" thickBot="1" x14ac:dyDescent="0.3">
      <c r="J45" s="30"/>
      <c r="K45" s="31"/>
      <c r="L45" s="32"/>
      <c r="M45" s="32"/>
      <c r="N45"/>
    </row>
    <row r="46" spans="2:14" ht="26.25" customHeight="1" x14ac:dyDescent="0.25">
      <c r="B46" s="150" t="s">
        <v>5</v>
      </c>
      <c r="C46" s="151" t="s">
        <v>19</v>
      </c>
      <c r="D46" s="151" t="s">
        <v>20</v>
      </c>
      <c r="E46" s="152" t="s">
        <v>21</v>
      </c>
      <c r="F46" s="152" t="s">
        <v>22</v>
      </c>
      <c r="G46" s="152" t="s">
        <v>24</v>
      </c>
      <c r="H46" s="159" t="s">
        <v>23</v>
      </c>
      <c r="J46" s="30"/>
      <c r="K46" s="31"/>
      <c r="L46" s="32"/>
      <c r="M46" s="32"/>
      <c r="N46"/>
    </row>
    <row r="47" spans="2:14" ht="15.75" customHeight="1" x14ac:dyDescent="0.25">
      <c r="B47" s="154" t="s">
        <v>91</v>
      </c>
      <c r="C47" s="25"/>
      <c r="D47" s="25"/>
      <c r="E47" s="25"/>
      <c r="F47" s="25"/>
      <c r="G47" s="25"/>
      <c r="H47" s="160"/>
      <c r="J47" s="30"/>
      <c r="K47" s="31"/>
      <c r="L47" s="32"/>
      <c r="M47" s="32"/>
      <c r="N47"/>
    </row>
    <row r="48" spans="2:14" x14ac:dyDescent="0.25">
      <c r="B48" s="154" t="s">
        <v>90</v>
      </c>
      <c r="C48" s="25"/>
      <c r="D48" s="25"/>
      <c r="E48" s="25"/>
      <c r="F48" s="25"/>
      <c r="G48" s="25"/>
      <c r="H48" s="160"/>
      <c r="J48" s="30"/>
      <c r="K48" s="31"/>
      <c r="L48" s="32"/>
      <c r="M48" s="32"/>
      <c r="N48"/>
    </row>
    <row r="49" spans="2:14" x14ac:dyDescent="0.25">
      <c r="B49" s="154" t="s">
        <v>38</v>
      </c>
      <c r="C49" s="129"/>
      <c r="D49" s="129"/>
      <c r="E49" s="25"/>
      <c r="F49" s="25"/>
      <c r="G49" s="25"/>
      <c r="H49" s="160"/>
      <c r="J49" s="30"/>
      <c r="K49" s="31"/>
      <c r="L49" s="32"/>
      <c r="M49" s="32"/>
      <c r="N49"/>
    </row>
    <row r="50" spans="2:14" x14ac:dyDescent="0.25">
      <c r="B50" s="171" t="s">
        <v>39</v>
      </c>
      <c r="C50" s="129"/>
      <c r="D50" s="129"/>
      <c r="E50" s="25"/>
      <c r="F50" s="25"/>
      <c r="G50" s="25"/>
      <c r="H50" s="160"/>
      <c r="J50" s="30"/>
      <c r="K50" s="31"/>
      <c r="L50" s="32"/>
      <c r="M50" s="32"/>
      <c r="N50"/>
    </row>
    <row r="51" spans="2:14" ht="15.75" thickBot="1" x14ac:dyDescent="0.3">
      <c r="B51" s="172"/>
      <c r="C51" s="148"/>
      <c r="D51" s="148"/>
      <c r="E51" s="157"/>
      <c r="F51" s="157"/>
      <c r="G51" s="157"/>
      <c r="H51" s="161"/>
      <c r="J51" s="30"/>
      <c r="K51" s="31"/>
      <c r="L51" s="32"/>
      <c r="M51" s="32"/>
      <c r="N51"/>
    </row>
    <row r="52" spans="2:14" ht="15.75" customHeight="1" thickBot="1" x14ac:dyDescent="0.3">
      <c r="B52" s="130" t="s">
        <v>40</v>
      </c>
      <c r="C52" s="131">
        <f>SUM(C47:C51)</f>
        <v>0</v>
      </c>
      <c r="D52" s="131">
        <f t="shared" ref="D52:E52" si="2">SUM(D47:D51)</f>
        <v>0</v>
      </c>
      <c r="E52" s="132">
        <f t="shared" si="2"/>
        <v>0</v>
      </c>
      <c r="F52" s="8"/>
      <c r="G52" s="8"/>
      <c r="H52" s="27"/>
      <c r="J52" s="30"/>
      <c r="K52" s="31"/>
      <c r="L52" s="32"/>
      <c r="M52" s="32"/>
      <c r="N52"/>
    </row>
    <row r="53" spans="2:14" ht="15.75" thickBot="1" x14ac:dyDescent="0.3">
      <c r="J53" s="30"/>
      <c r="K53" s="31"/>
      <c r="L53" s="32"/>
      <c r="M53" s="32"/>
      <c r="N53" s="36"/>
    </row>
    <row r="54" spans="2:14" ht="26.25" customHeight="1" thickBot="1" x14ac:dyDescent="0.3">
      <c r="B54" s="164" t="s">
        <v>104</v>
      </c>
      <c r="C54" s="165" t="s">
        <v>19</v>
      </c>
      <c r="D54" s="165" t="s">
        <v>20</v>
      </c>
      <c r="E54" s="166" t="s">
        <v>21</v>
      </c>
      <c r="F54" s="166" t="s">
        <v>22</v>
      </c>
      <c r="G54" s="166" t="s">
        <v>24</v>
      </c>
      <c r="H54" s="167" t="s">
        <v>23</v>
      </c>
      <c r="J54" s="30"/>
      <c r="K54" s="31"/>
      <c r="L54" s="32"/>
      <c r="M54" s="32"/>
      <c r="N54" s="36"/>
    </row>
    <row r="55" spans="2:14" ht="15.75" customHeight="1" x14ac:dyDescent="0.25">
      <c r="B55" s="168" t="s">
        <v>91</v>
      </c>
      <c r="C55" s="169"/>
      <c r="D55" s="169"/>
      <c r="E55" s="169"/>
      <c r="F55" s="169"/>
      <c r="G55" s="169"/>
      <c r="H55" s="170"/>
      <c r="J55" s="30"/>
      <c r="K55" s="31"/>
      <c r="L55" s="32"/>
      <c r="M55" s="32"/>
      <c r="N55" s="36"/>
    </row>
    <row r="56" spans="2:14" x14ac:dyDescent="0.25">
      <c r="B56" s="154" t="s">
        <v>90</v>
      </c>
      <c r="C56" s="25"/>
      <c r="D56" s="25"/>
      <c r="E56" s="25"/>
      <c r="F56" s="25"/>
      <c r="G56" s="25"/>
      <c r="H56" s="160"/>
      <c r="J56" s="30"/>
      <c r="K56" s="31"/>
      <c r="L56" s="32"/>
      <c r="M56" s="32"/>
      <c r="N56"/>
    </row>
    <row r="57" spans="2:14" x14ac:dyDescent="0.25">
      <c r="B57" s="154" t="s">
        <v>38</v>
      </c>
      <c r="C57" s="129"/>
      <c r="D57" s="129"/>
      <c r="E57" s="25"/>
      <c r="F57" s="25"/>
      <c r="G57" s="25"/>
      <c r="H57" s="160"/>
      <c r="J57" s="144"/>
      <c r="K57" s="145"/>
      <c r="L57" s="146"/>
      <c r="M57" s="146"/>
      <c r="N57"/>
    </row>
    <row r="58" spans="2:14" x14ac:dyDescent="0.25">
      <c r="B58" s="171" t="s">
        <v>39</v>
      </c>
      <c r="C58" s="129"/>
      <c r="D58" s="129"/>
      <c r="E58" s="25"/>
      <c r="F58" s="25"/>
      <c r="G58" s="25"/>
      <c r="H58" s="160"/>
      <c r="J58" s="33"/>
      <c r="K58" s="34"/>
      <c r="L58" s="35"/>
      <c r="M58" s="35"/>
      <c r="N58"/>
    </row>
    <row r="59" spans="2:14" ht="15.75" customHeight="1" thickBot="1" x14ac:dyDescent="0.3">
      <c r="B59" s="172"/>
      <c r="C59" s="148"/>
      <c r="D59" s="148"/>
      <c r="E59" s="157"/>
      <c r="F59" s="157"/>
      <c r="G59" s="157"/>
      <c r="H59" s="161"/>
      <c r="K59"/>
      <c r="N59"/>
    </row>
    <row r="60" spans="2:14" ht="15" customHeight="1" thickBot="1" x14ac:dyDescent="0.3">
      <c r="B60" s="130" t="s">
        <v>40</v>
      </c>
      <c r="C60" s="131">
        <f>SUM(C55:C59)</f>
        <v>0</v>
      </c>
      <c r="D60" s="131">
        <f t="shared" ref="D60" si="3">SUM(D55:D59)</f>
        <v>0</v>
      </c>
      <c r="E60" s="132">
        <f t="shared" ref="E60" si="4">SUM(E55:E59)</f>
        <v>0</v>
      </c>
      <c r="F60" s="8"/>
      <c r="G60" s="8"/>
      <c r="H60" s="27"/>
      <c r="K60"/>
      <c r="N60"/>
    </row>
    <row r="61" spans="2:14" ht="17.850000000000001" customHeight="1" thickBot="1" x14ac:dyDescent="0.3">
      <c r="K61"/>
      <c r="N61"/>
    </row>
    <row r="62" spans="2:14" ht="26.25" customHeight="1" x14ac:dyDescent="0.25">
      <c r="B62" s="150" t="s">
        <v>6</v>
      </c>
      <c r="C62" s="151" t="s">
        <v>19</v>
      </c>
      <c r="D62" s="151" t="s">
        <v>20</v>
      </c>
      <c r="E62" s="152" t="s">
        <v>21</v>
      </c>
      <c r="F62" s="152" t="s">
        <v>26</v>
      </c>
      <c r="G62" s="153" t="s">
        <v>25</v>
      </c>
      <c r="K62"/>
      <c r="N62"/>
    </row>
    <row r="63" spans="2:14" ht="15.75" customHeight="1" x14ac:dyDescent="0.25">
      <c r="B63" s="162" t="s">
        <v>30</v>
      </c>
      <c r="C63" s="25"/>
      <c r="D63" s="25"/>
      <c r="E63" s="25"/>
      <c r="F63" s="25"/>
      <c r="G63" s="155"/>
      <c r="K63"/>
      <c r="N63"/>
    </row>
    <row r="64" spans="2:14" x14ac:dyDescent="0.25">
      <c r="B64" s="162" t="s">
        <v>32</v>
      </c>
      <c r="C64" s="25"/>
      <c r="D64" s="25"/>
      <c r="E64" s="25"/>
      <c r="F64" s="25"/>
      <c r="G64" s="155"/>
      <c r="K64"/>
      <c r="N64"/>
    </row>
    <row r="65" spans="2:14" x14ac:dyDescent="0.25">
      <c r="B65" s="162" t="s">
        <v>34</v>
      </c>
      <c r="C65" s="25"/>
      <c r="D65" s="25"/>
      <c r="E65" s="25"/>
      <c r="F65" s="25"/>
      <c r="G65" s="155"/>
      <c r="K65"/>
      <c r="N65"/>
    </row>
    <row r="66" spans="2:14" ht="15" customHeight="1" thickBot="1" x14ac:dyDescent="0.3">
      <c r="B66" s="163"/>
      <c r="C66" s="157"/>
      <c r="D66" s="157"/>
      <c r="E66" s="157"/>
      <c r="F66" s="157"/>
      <c r="G66" s="158"/>
      <c r="N66" s="36"/>
    </row>
    <row r="67" spans="2:14" ht="15.75" customHeight="1" thickBot="1" x14ac:dyDescent="0.3">
      <c r="B67" s="130" t="s">
        <v>40</v>
      </c>
      <c r="C67" s="131">
        <f>SUM(C63:C66)</f>
        <v>0</v>
      </c>
      <c r="D67" s="131">
        <f t="shared" ref="D67:E67" si="5">SUM(D63:D66)</f>
        <v>0</v>
      </c>
      <c r="E67" s="132">
        <f t="shared" si="5"/>
        <v>0</v>
      </c>
      <c r="F67" s="8"/>
      <c r="G67" s="8"/>
      <c r="I67" s="36"/>
      <c r="J67" s="36"/>
      <c r="K67" s="37"/>
      <c r="N67" s="36"/>
    </row>
    <row r="68" spans="2:14" ht="15.75" thickBot="1" x14ac:dyDescent="0.3">
      <c r="I68" s="36"/>
      <c r="J68" s="36"/>
      <c r="K68" s="37"/>
      <c r="N68" s="36"/>
    </row>
    <row r="69" spans="2:14" ht="25.5" x14ac:dyDescent="0.25">
      <c r="B69" s="150" t="s">
        <v>1</v>
      </c>
      <c r="C69" s="151" t="s">
        <v>19</v>
      </c>
      <c r="D69" s="151" t="s">
        <v>20</v>
      </c>
      <c r="E69" s="152" t="s">
        <v>21</v>
      </c>
      <c r="F69" s="152" t="s">
        <v>22</v>
      </c>
      <c r="G69" s="152" t="s">
        <v>24</v>
      </c>
      <c r="H69" s="159" t="s">
        <v>23</v>
      </c>
      <c r="I69" s="36"/>
      <c r="J69" s="36"/>
      <c r="K69" s="37"/>
      <c r="N69" s="36"/>
    </row>
    <row r="70" spans="2:14" x14ac:dyDescent="0.25">
      <c r="B70" s="154" t="s">
        <v>35</v>
      </c>
      <c r="C70" s="25"/>
      <c r="D70" s="25"/>
      <c r="E70" s="25"/>
      <c r="F70" s="25"/>
      <c r="G70" s="25"/>
      <c r="H70" s="160"/>
      <c r="I70" s="36"/>
      <c r="J70" s="36"/>
      <c r="K70" s="37"/>
      <c r="N70" s="36"/>
    </row>
    <row r="71" spans="2:14" x14ac:dyDescent="0.25">
      <c r="B71" s="154" t="s">
        <v>36</v>
      </c>
      <c r="C71" s="25"/>
      <c r="D71" s="25"/>
      <c r="E71" s="25"/>
      <c r="F71" s="25"/>
      <c r="G71" s="25"/>
      <c r="H71" s="160"/>
      <c r="I71" s="36"/>
      <c r="J71" s="36"/>
      <c r="K71" s="37"/>
      <c r="N71" s="36"/>
    </row>
    <row r="72" spans="2:14" ht="15.75" thickBot="1" x14ac:dyDescent="0.3">
      <c r="B72" s="156"/>
      <c r="C72" s="157"/>
      <c r="D72" s="157"/>
      <c r="E72" s="157"/>
      <c r="F72" s="157"/>
      <c r="G72" s="157"/>
      <c r="H72" s="161"/>
      <c r="I72" s="36"/>
      <c r="J72" s="36"/>
      <c r="K72" s="37"/>
      <c r="N72" s="36"/>
    </row>
    <row r="73" spans="2:14" ht="15.75" customHeight="1" thickBot="1" x14ac:dyDescent="0.3">
      <c r="B73" s="130" t="s">
        <v>40</v>
      </c>
      <c r="C73" s="131">
        <f>SUM(C70:C72)</f>
        <v>0</v>
      </c>
      <c r="D73" s="131">
        <f t="shared" ref="D73:E73" si="6">SUM(D70:D72)</f>
        <v>0</v>
      </c>
      <c r="E73" s="132">
        <f t="shared" si="6"/>
        <v>0</v>
      </c>
      <c r="F73" s="8"/>
      <c r="G73" s="8"/>
      <c r="H73" s="27"/>
      <c r="I73" s="38"/>
      <c r="J73" s="38"/>
      <c r="K73" s="39"/>
      <c r="N73" s="36"/>
    </row>
    <row r="74" spans="2:14" ht="15.75" thickBot="1" x14ac:dyDescent="0.3">
      <c r="N74" s="36"/>
    </row>
    <row r="75" spans="2:14" ht="25.5" x14ac:dyDescent="0.25">
      <c r="B75" s="150" t="s">
        <v>3</v>
      </c>
      <c r="C75" s="151" t="s">
        <v>19</v>
      </c>
      <c r="D75" s="151" t="s">
        <v>20</v>
      </c>
      <c r="E75" s="152" t="s">
        <v>21</v>
      </c>
      <c r="F75" s="152" t="s">
        <v>22</v>
      </c>
      <c r="G75" s="152" t="s">
        <v>24</v>
      </c>
      <c r="H75" s="159" t="s">
        <v>23</v>
      </c>
      <c r="N75" s="36"/>
    </row>
    <row r="76" spans="2:14" x14ac:dyDescent="0.25">
      <c r="B76" s="154" t="s">
        <v>35</v>
      </c>
      <c r="C76" s="25"/>
      <c r="D76" s="25"/>
      <c r="E76" s="25"/>
      <c r="F76" s="25"/>
      <c r="G76" s="25"/>
      <c r="H76" s="160"/>
      <c r="N76" s="36"/>
    </row>
    <row r="77" spans="2:14" x14ac:dyDescent="0.25">
      <c r="B77" s="154" t="s">
        <v>36</v>
      </c>
      <c r="C77" s="25"/>
      <c r="D77" s="25"/>
      <c r="E77" s="25"/>
      <c r="F77" s="25"/>
      <c r="G77" s="25"/>
      <c r="H77" s="160"/>
      <c r="N77" s="36"/>
    </row>
    <row r="78" spans="2:14" ht="15.75" thickBot="1" x14ac:dyDescent="0.3">
      <c r="B78" s="156"/>
      <c r="C78" s="157"/>
      <c r="D78" s="157"/>
      <c r="E78" s="157"/>
      <c r="F78" s="157"/>
      <c r="G78" s="157"/>
      <c r="H78" s="161"/>
      <c r="N78" s="36"/>
    </row>
    <row r="79" spans="2:14" ht="17.850000000000001" customHeight="1" thickBot="1" x14ac:dyDescent="0.3">
      <c r="B79" s="130" t="s">
        <v>40</v>
      </c>
      <c r="C79" s="131">
        <f>SUM(C76:C78)</f>
        <v>0</v>
      </c>
      <c r="D79" s="131">
        <f t="shared" ref="D79:E79" si="7">SUM(D76:D78)</f>
        <v>0</v>
      </c>
      <c r="E79" s="132">
        <f t="shared" si="7"/>
        <v>0</v>
      </c>
      <c r="F79" s="8"/>
      <c r="G79" s="8"/>
      <c r="H79" s="27"/>
      <c r="N79" s="36"/>
    </row>
    <row r="80" spans="2:14" ht="15.75" thickBot="1" x14ac:dyDescent="0.3">
      <c r="N80" s="36"/>
    </row>
    <row r="81" spans="2:14" ht="25.5" x14ac:dyDescent="0.25">
      <c r="B81" s="150" t="s">
        <v>7</v>
      </c>
      <c r="C81" s="151" t="s">
        <v>19</v>
      </c>
      <c r="D81" s="151" t="s">
        <v>20</v>
      </c>
      <c r="E81" s="152" t="s">
        <v>21</v>
      </c>
      <c r="F81" s="152" t="s">
        <v>26</v>
      </c>
      <c r="G81" s="153" t="s">
        <v>25</v>
      </c>
      <c r="N81" s="36"/>
    </row>
    <row r="82" spans="2:14" x14ac:dyDescent="0.25">
      <c r="B82" s="154" t="s">
        <v>35</v>
      </c>
      <c r="C82" s="25"/>
      <c r="D82" s="25"/>
      <c r="E82" s="25"/>
      <c r="F82" s="25"/>
      <c r="G82" s="155"/>
      <c r="N82" s="36"/>
    </row>
    <row r="83" spans="2:14" x14ac:dyDescent="0.25">
      <c r="B83" s="154" t="s">
        <v>36</v>
      </c>
      <c r="C83" s="25"/>
      <c r="D83" s="25"/>
      <c r="E83" s="25"/>
      <c r="F83" s="25"/>
      <c r="G83" s="155"/>
      <c r="N83" s="36"/>
    </row>
    <row r="84" spans="2:14" ht="15.75" thickBot="1" x14ac:dyDescent="0.3">
      <c r="B84" s="156"/>
      <c r="C84" s="157"/>
      <c r="D84" s="157"/>
      <c r="E84" s="157"/>
      <c r="F84" s="157"/>
      <c r="G84" s="158"/>
      <c r="N84" s="36"/>
    </row>
    <row r="85" spans="2:14" ht="15.75" thickBot="1" x14ac:dyDescent="0.3">
      <c r="B85" s="147" t="s">
        <v>40</v>
      </c>
      <c r="C85" s="148">
        <f>SUM(C82:C84)</f>
        <v>0</v>
      </c>
      <c r="D85" s="148">
        <f t="shared" ref="D85:E85" si="8">SUM(D82:D84)</f>
        <v>0</v>
      </c>
      <c r="E85" s="149">
        <f t="shared" si="8"/>
        <v>0</v>
      </c>
      <c r="F85" s="8"/>
      <c r="G85" s="8"/>
      <c r="N85" s="36"/>
    </row>
    <row r="86" spans="2:14" ht="15.75" thickBot="1" x14ac:dyDescent="0.3">
      <c r="N86" s="36"/>
    </row>
    <row r="87" spans="2:14" ht="25.5" x14ac:dyDescent="0.25">
      <c r="B87" s="150" t="s">
        <v>8</v>
      </c>
      <c r="C87" s="151" t="s">
        <v>19</v>
      </c>
      <c r="D87" s="151" t="s">
        <v>20</v>
      </c>
      <c r="E87" s="152" t="s">
        <v>21</v>
      </c>
      <c r="F87" s="152" t="s">
        <v>26</v>
      </c>
      <c r="G87" s="153" t="s">
        <v>25</v>
      </c>
      <c r="N87" s="36"/>
    </row>
    <row r="88" spans="2:14" x14ac:dyDescent="0.25">
      <c r="B88" s="154" t="s">
        <v>35</v>
      </c>
      <c r="C88" s="25"/>
      <c r="D88" s="25"/>
      <c r="E88" s="25"/>
      <c r="F88" s="25"/>
      <c r="G88" s="155"/>
      <c r="N88" s="36"/>
    </row>
    <row r="89" spans="2:14" x14ac:dyDescent="0.25">
      <c r="B89" s="154" t="s">
        <v>36</v>
      </c>
      <c r="C89" s="25"/>
      <c r="D89" s="25"/>
      <c r="E89" s="25"/>
      <c r="F89" s="25"/>
      <c r="G89" s="155"/>
      <c r="N89" s="36"/>
    </row>
    <row r="90" spans="2:14" ht="15.75" thickBot="1" x14ac:dyDescent="0.3">
      <c r="B90" s="156"/>
      <c r="C90" s="157"/>
      <c r="D90" s="157"/>
      <c r="E90" s="157"/>
      <c r="F90" s="157"/>
      <c r="G90" s="158"/>
      <c r="N90" s="36"/>
    </row>
    <row r="91" spans="2:14" ht="15.75" thickBot="1" x14ac:dyDescent="0.3">
      <c r="B91" s="147" t="s">
        <v>40</v>
      </c>
      <c r="C91" s="148">
        <f>SUM(C88:C90)</f>
        <v>0</v>
      </c>
      <c r="D91" s="148">
        <f t="shared" ref="D91:E91" si="9">SUM(D88:D90)</f>
        <v>0</v>
      </c>
      <c r="E91" s="149">
        <f t="shared" si="9"/>
        <v>0</v>
      </c>
      <c r="F91" s="8"/>
      <c r="G91" s="8"/>
      <c r="N91" s="36"/>
    </row>
    <row r="92" spans="2:14" ht="15.75" thickBot="1" x14ac:dyDescent="0.3">
      <c r="N92" s="36"/>
    </row>
    <row r="93" spans="2:14" ht="25.5" x14ac:dyDescent="0.25">
      <c r="B93" s="150" t="s">
        <v>9</v>
      </c>
      <c r="C93" s="151" t="s">
        <v>19</v>
      </c>
      <c r="D93" s="151" t="s">
        <v>20</v>
      </c>
      <c r="E93" s="152" t="s">
        <v>21</v>
      </c>
      <c r="F93" s="152" t="s">
        <v>26</v>
      </c>
      <c r="G93" s="153" t="s">
        <v>25</v>
      </c>
      <c r="N93" s="36"/>
    </row>
    <row r="94" spans="2:14" x14ac:dyDescent="0.25">
      <c r="B94" s="154" t="s">
        <v>35</v>
      </c>
      <c r="C94" s="25"/>
      <c r="D94" s="25"/>
      <c r="E94" s="25"/>
      <c r="F94" s="25"/>
      <c r="G94" s="155"/>
      <c r="N94" s="36"/>
    </row>
    <row r="95" spans="2:14" x14ac:dyDescent="0.25">
      <c r="B95" s="154" t="s">
        <v>36</v>
      </c>
      <c r="C95" s="25"/>
      <c r="D95" s="25"/>
      <c r="E95" s="25"/>
      <c r="F95" s="25"/>
      <c r="G95" s="155"/>
      <c r="N95" s="36"/>
    </row>
    <row r="96" spans="2:14" ht="15.75" thickBot="1" x14ac:dyDescent="0.3">
      <c r="B96" s="156"/>
      <c r="C96" s="157"/>
      <c r="D96" s="157"/>
      <c r="E96" s="157"/>
      <c r="F96" s="157"/>
      <c r="G96" s="158"/>
      <c r="N96" s="36"/>
    </row>
    <row r="97" spans="2:14" ht="15.75" thickBot="1" x14ac:dyDescent="0.3">
      <c r="B97" s="147" t="s">
        <v>40</v>
      </c>
      <c r="C97" s="148">
        <f>SUM(C94:C96)</f>
        <v>0</v>
      </c>
      <c r="D97" s="148">
        <f t="shared" ref="D97:E97" si="10">SUM(D94:D96)</f>
        <v>0</v>
      </c>
      <c r="E97" s="149">
        <f t="shared" si="10"/>
        <v>0</v>
      </c>
      <c r="F97" s="8"/>
      <c r="G97" s="8"/>
      <c r="N97" s="36"/>
    </row>
    <row r="98" spans="2:14" x14ac:dyDescent="0.25">
      <c r="N98" s="36"/>
    </row>
    <row r="99" spans="2:14" x14ac:dyDescent="0.25">
      <c r="N99" s="36"/>
    </row>
    <row r="100" spans="2:14" x14ac:dyDescent="0.25">
      <c r="N100" s="36"/>
    </row>
    <row r="101" spans="2:14" x14ac:dyDescent="0.25">
      <c r="N101" s="36"/>
    </row>
    <row r="102" spans="2:14" x14ac:dyDescent="0.25">
      <c r="N102" s="36"/>
    </row>
    <row r="103" spans="2:14" x14ac:dyDescent="0.25">
      <c r="N103" s="36"/>
    </row>
    <row r="104" spans="2:14" x14ac:dyDescent="0.25">
      <c r="N104" s="36"/>
    </row>
    <row r="105" spans="2:14" x14ac:dyDescent="0.25">
      <c r="N105" s="36"/>
    </row>
    <row r="106" spans="2:14" x14ac:dyDescent="0.25">
      <c r="N106" s="36"/>
    </row>
    <row r="107" spans="2:14" x14ac:dyDescent="0.25">
      <c r="N107" s="36"/>
    </row>
    <row r="108" spans="2:14" x14ac:dyDescent="0.25">
      <c r="N108" s="36"/>
    </row>
    <row r="109" spans="2:14" x14ac:dyDescent="0.25">
      <c r="N109" s="36"/>
    </row>
    <row r="110" spans="2:14" x14ac:dyDescent="0.25">
      <c r="N110" s="36"/>
    </row>
    <row r="111" spans="2:14" x14ac:dyDescent="0.25">
      <c r="N111" s="36"/>
    </row>
    <row r="112" spans="2:14" x14ac:dyDescent="0.25">
      <c r="N112" s="36"/>
    </row>
    <row r="113" spans="14:14" x14ac:dyDescent="0.25">
      <c r="N113" s="36"/>
    </row>
    <row r="114" spans="14:14" x14ac:dyDescent="0.25">
      <c r="N114" s="36"/>
    </row>
    <row r="115" spans="14:14" x14ac:dyDescent="0.25">
      <c r="N115" s="36"/>
    </row>
    <row r="116" spans="14:14" x14ac:dyDescent="0.25">
      <c r="N116" s="36"/>
    </row>
    <row r="117" spans="14:14" x14ac:dyDescent="0.25">
      <c r="N117" s="36"/>
    </row>
    <row r="118" spans="14:14" x14ac:dyDescent="0.25">
      <c r="N118" s="36"/>
    </row>
    <row r="119" spans="14:14" x14ac:dyDescent="0.25">
      <c r="N119" s="36"/>
    </row>
    <row r="120" spans="14:14" x14ac:dyDescent="0.25">
      <c r="N120" s="36"/>
    </row>
    <row r="121" spans="14:14" x14ac:dyDescent="0.25">
      <c r="N121" s="36"/>
    </row>
    <row r="122" spans="14:14" x14ac:dyDescent="0.25">
      <c r="N122" s="36"/>
    </row>
    <row r="123" spans="14:14" x14ac:dyDescent="0.25">
      <c r="N123" s="36"/>
    </row>
    <row r="124" spans="14:14" x14ac:dyDescent="0.25">
      <c r="N124" s="36"/>
    </row>
    <row r="125" spans="14:14" x14ac:dyDescent="0.25">
      <c r="N125" s="36"/>
    </row>
    <row r="126" spans="14:14" x14ac:dyDescent="0.25">
      <c r="N126" s="36"/>
    </row>
    <row r="127" spans="14:14" x14ac:dyDescent="0.25">
      <c r="N127" s="36"/>
    </row>
    <row r="128" spans="14:14" x14ac:dyDescent="0.25">
      <c r="N128" s="36"/>
    </row>
    <row r="129" spans="14:14" x14ac:dyDescent="0.25">
      <c r="N129" s="36"/>
    </row>
    <row r="130" spans="14:14" x14ac:dyDescent="0.25">
      <c r="N130" s="36"/>
    </row>
    <row r="131" spans="14:14" x14ac:dyDescent="0.25">
      <c r="N131" s="36"/>
    </row>
    <row r="132" spans="14:14" x14ac:dyDescent="0.25">
      <c r="N132" s="36"/>
    </row>
    <row r="133" spans="14:14" x14ac:dyDescent="0.25">
      <c r="N133" s="36"/>
    </row>
    <row r="134" spans="14:14" x14ac:dyDescent="0.25">
      <c r="N134" s="36"/>
    </row>
    <row r="135" spans="14:14" x14ac:dyDescent="0.25">
      <c r="N135" s="36"/>
    </row>
    <row r="136" spans="14:14" x14ac:dyDescent="0.25">
      <c r="N136" s="36"/>
    </row>
    <row r="137" spans="14:14" x14ac:dyDescent="0.25">
      <c r="N137" s="36"/>
    </row>
    <row r="138" spans="14:14" x14ac:dyDescent="0.25">
      <c r="N138" s="36"/>
    </row>
    <row r="139" spans="14:14" x14ac:dyDescent="0.25">
      <c r="N139" s="36"/>
    </row>
    <row r="140" spans="14:14" x14ac:dyDescent="0.25">
      <c r="N140" s="36"/>
    </row>
    <row r="141" spans="14:14" x14ac:dyDescent="0.25">
      <c r="N141" s="36"/>
    </row>
    <row r="142" spans="14:14" x14ac:dyDescent="0.25">
      <c r="N142" s="36"/>
    </row>
    <row r="143" spans="14:14" x14ac:dyDescent="0.25">
      <c r="N143" s="36"/>
    </row>
    <row r="144" spans="14:14" x14ac:dyDescent="0.25">
      <c r="N144" s="36"/>
    </row>
    <row r="145" spans="14:14" x14ac:dyDescent="0.25">
      <c r="N145" s="36"/>
    </row>
    <row r="146" spans="14:14" x14ac:dyDescent="0.25">
      <c r="N146" s="36"/>
    </row>
    <row r="147" spans="14:14" x14ac:dyDescent="0.25">
      <c r="N147" s="36"/>
    </row>
    <row r="148" spans="14:14" x14ac:dyDescent="0.25">
      <c r="N148" s="36"/>
    </row>
    <row r="149" spans="14:14" x14ac:dyDescent="0.25">
      <c r="N149" s="36"/>
    </row>
    <row r="150" spans="14:14" x14ac:dyDescent="0.25">
      <c r="N150" s="36"/>
    </row>
    <row r="151" spans="14:14" x14ac:dyDescent="0.25">
      <c r="N151" s="36"/>
    </row>
  </sheetData>
  <mergeCells count="33">
    <mergeCell ref="D17:E17"/>
    <mergeCell ref="B21:C21"/>
    <mergeCell ref="D21:E21"/>
    <mergeCell ref="B18:C18"/>
    <mergeCell ref="B19:C19"/>
    <mergeCell ref="B20:C20"/>
    <mergeCell ref="D18:E18"/>
    <mergeCell ref="D19:E19"/>
    <mergeCell ref="D20:E20"/>
    <mergeCell ref="B17:C17"/>
    <mergeCell ref="J40:M40"/>
    <mergeCell ref="J41:M41"/>
    <mergeCell ref="B22:C22"/>
    <mergeCell ref="J27:N27"/>
    <mergeCell ref="J28:N28"/>
    <mergeCell ref="J29:N38"/>
    <mergeCell ref="J10:N11"/>
    <mergeCell ref="D14:E14"/>
    <mergeCell ref="D10:F10"/>
    <mergeCell ref="D11:F11"/>
    <mergeCell ref="B15:C15"/>
    <mergeCell ref="D15:E15"/>
    <mergeCell ref="C2:H3"/>
    <mergeCell ref="D4:E4"/>
    <mergeCell ref="B5:C5"/>
    <mergeCell ref="D5:H5"/>
    <mergeCell ref="B6:C6"/>
    <mergeCell ref="D6:E6"/>
    <mergeCell ref="B7:C7"/>
    <mergeCell ref="D7:E7"/>
    <mergeCell ref="B10:C10"/>
    <mergeCell ref="B16:C16"/>
    <mergeCell ref="D16:E16"/>
  </mergeCells>
  <phoneticPr fontId="51" type="noConversion"/>
  <conditionalFormatting sqref="C63:D66">
    <cfRule type="containsBlanks" dxfId="122" priority="38">
      <formula>LEN(TRIM(C63))=0</formula>
    </cfRule>
  </conditionalFormatting>
  <conditionalFormatting sqref="C82:D84">
    <cfRule type="containsBlanks" dxfId="121" priority="37">
      <formula>LEN(TRIM(C82))=0</formula>
    </cfRule>
  </conditionalFormatting>
  <conditionalFormatting sqref="C88:D90">
    <cfRule type="containsBlanks" dxfId="120" priority="36">
      <formula>LEN(TRIM(C88))=0</formula>
    </cfRule>
  </conditionalFormatting>
  <conditionalFormatting sqref="C94:D96">
    <cfRule type="containsBlanks" dxfId="119" priority="18">
      <formula>LEN(TRIM(C94))=0</formula>
    </cfRule>
  </conditionalFormatting>
  <conditionalFormatting sqref="C37:E37">
    <cfRule type="containsBlanks" dxfId="118" priority="33">
      <formula>LEN(TRIM(C37))=0</formula>
    </cfRule>
  </conditionalFormatting>
  <conditionalFormatting sqref="C44:E44">
    <cfRule type="containsBlanks" dxfId="117" priority="31">
      <formula>LEN(TRIM(C44))=0</formula>
    </cfRule>
  </conditionalFormatting>
  <conditionalFormatting sqref="C52:E52">
    <cfRule type="containsBlanks" dxfId="116" priority="30">
      <formula>LEN(TRIM(C52))=0</formula>
    </cfRule>
  </conditionalFormatting>
  <conditionalFormatting sqref="C60:E60">
    <cfRule type="containsBlanks" dxfId="115" priority="1">
      <formula>LEN(TRIM(C60))=0</formula>
    </cfRule>
  </conditionalFormatting>
  <conditionalFormatting sqref="C67:E67">
    <cfRule type="containsBlanks" dxfId="114" priority="29">
      <formula>LEN(TRIM(C67))=0</formula>
    </cfRule>
  </conditionalFormatting>
  <conditionalFormatting sqref="C73:E73">
    <cfRule type="containsBlanks" dxfId="113" priority="34">
      <formula>LEN(TRIM(C73))=0</formula>
    </cfRule>
  </conditionalFormatting>
  <conditionalFormatting sqref="C79:E79">
    <cfRule type="containsBlanks" dxfId="112" priority="32">
      <formula>LEN(TRIM(C79))=0</formula>
    </cfRule>
  </conditionalFormatting>
  <conditionalFormatting sqref="C85:E85">
    <cfRule type="containsBlanks" dxfId="111" priority="28">
      <formula>LEN(TRIM(C85))=0</formula>
    </cfRule>
  </conditionalFormatting>
  <conditionalFormatting sqref="C91:E91">
    <cfRule type="containsBlanks" dxfId="110" priority="27">
      <formula>LEN(TRIM(C91))=0</formula>
    </cfRule>
  </conditionalFormatting>
  <conditionalFormatting sqref="C97:E97">
    <cfRule type="containsBlanks" dxfId="109" priority="17">
      <formula>LEN(TRIM(C97))=0</formula>
    </cfRule>
  </conditionalFormatting>
  <conditionalFormatting sqref="C25:H30 C31:E31">
    <cfRule type="containsBlanks" dxfId="108" priority="44">
      <formula>LEN(TRIM(C25))=0</formula>
    </cfRule>
  </conditionalFormatting>
  <conditionalFormatting sqref="C34:H36">
    <cfRule type="containsBlanks" dxfId="107" priority="42">
      <formula>LEN(TRIM(C34))=0</formula>
    </cfRule>
  </conditionalFormatting>
  <conditionalFormatting sqref="C40:H43">
    <cfRule type="containsBlanks" dxfId="106" priority="40">
      <formula>LEN(TRIM(C40))=0</formula>
    </cfRule>
  </conditionalFormatting>
  <conditionalFormatting sqref="C47:H51">
    <cfRule type="containsBlanks" dxfId="105" priority="39">
      <formula>LEN(TRIM(C47))=0</formula>
    </cfRule>
  </conditionalFormatting>
  <conditionalFormatting sqref="C55:H59">
    <cfRule type="containsBlanks" dxfId="104" priority="2">
      <formula>LEN(TRIM(C55))=0</formula>
    </cfRule>
  </conditionalFormatting>
  <conditionalFormatting sqref="C70:H72">
    <cfRule type="containsBlanks" dxfId="103" priority="43">
      <formula>LEN(TRIM(C70))=0</formula>
    </cfRule>
  </conditionalFormatting>
  <conditionalFormatting sqref="C76:H78">
    <cfRule type="containsBlanks" dxfId="102" priority="41">
      <formula>LEN(TRIM(C76))=0</formula>
    </cfRule>
  </conditionalFormatting>
  <conditionalFormatting sqref="D5:D7">
    <cfRule type="containsBlanks" dxfId="101" priority="26">
      <formula>LEN(TRIM(D5))=0</formula>
    </cfRule>
  </conditionalFormatting>
  <conditionalFormatting sqref="D10:D11">
    <cfRule type="containsBlanks" dxfId="100" priority="66">
      <formula>LEN(TRIM(D10))=0</formula>
    </cfRule>
  </conditionalFormatting>
  <conditionalFormatting sqref="D15:D21">
    <cfRule type="containsBlanks" dxfId="99" priority="67">
      <formula>LEN(TRIM(D15))=0</formula>
    </cfRule>
  </conditionalFormatting>
  <conditionalFormatting sqref="D63:G66">
    <cfRule type="expression" dxfId="98" priority="16">
      <formula>$C$25="NON"</formula>
    </cfRule>
  </conditionalFormatting>
  <conditionalFormatting sqref="D82:G83">
    <cfRule type="expression" dxfId="97" priority="13">
      <formula>$C$25="NON"</formula>
    </cfRule>
  </conditionalFormatting>
  <conditionalFormatting sqref="D84:G84">
    <cfRule type="expression" dxfId="96" priority="12">
      <formula>$C$26="NON"</formula>
    </cfRule>
  </conditionalFormatting>
  <conditionalFormatting sqref="D88:G89">
    <cfRule type="expression" dxfId="95" priority="10">
      <formula>$C$25="NON"</formula>
    </cfRule>
  </conditionalFormatting>
  <conditionalFormatting sqref="D90:G90">
    <cfRule type="expression" dxfId="94" priority="9">
      <formula>$C$26="NON"</formula>
    </cfRule>
  </conditionalFormatting>
  <conditionalFormatting sqref="D94:G95">
    <cfRule type="expression" dxfId="93" priority="7">
      <formula>$C$25="NON"</formula>
    </cfRule>
  </conditionalFormatting>
  <conditionalFormatting sqref="D96:G96">
    <cfRule type="expression" dxfId="92" priority="6">
      <formula>$C$26="NON"</formula>
    </cfRule>
  </conditionalFormatting>
  <conditionalFormatting sqref="D40:H40">
    <cfRule type="expression" dxfId="91" priority="59">
      <formula>$C$25="NON"</formula>
    </cfRule>
  </conditionalFormatting>
  <conditionalFormatting sqref="D41:H43">
    <cfRule type="expression" dxfId="90" priority="58">
      <formula>$C$26="NON"</formula>
    </cfRule>
  </conditionalFormatting>
  <conditionalFormatting sqref="D47:H47">
    <cfRule type="expression" dxfId="89" priority="56">
      <formula>$C$25="NON"</formula>
    </cfRule>
  </conditionalFormatting>
  <conditionalFormatting sqref="D48:H51">
    <cfRule type="expression" dxfId="88" priority="55">
      <formula>$C$26="NON"</formula>
    </cfRule>
  </conditionalFormatting>
  <conditionalFormatting sqref="D55:H55">
    <cfRule type="expression" dxfId="87" priority="4">
      <formula>$C$25="NON"</formula>
    </cfRule>
  </conditionalFormatting>
  <conditionalFormatting sqref="D56:H59">
    <cfRule type="expression" dxfId="86" priority="3">
      <formula>$C$26="NON"</formula>
    </cfRule>
  </conditionalFormatting>
  <conditionalFormatting sqref="D76:H77">
    <cfRule type="expression" dxfId="85" priority="62">
      <formula>$C$25="NON"</formula>
    </cfRule>
  </conditionalFormatting>
  <conditionalFormatting sqref="D78:H78">
    <cfRule type="expression" dxfId="84" priority="61">
      <formula>$C$26="NON"</formula>
    </cfRule>
  </conditionalFormatting>
  <conditionalFormatting sqref="E63:E66">
    <cfRule type="containsBlanks" dxfId="83" priority="14">
      <formula>LEN(TRIM(E63))=0</formula>
    </cfRule>
  </conditionalFormatting>
  <conditionalFormatting sqref="E82:E84">
    <cfRule type="containsBlanks" dxfId="82" priority="11">
      <formula>LEN(TRIM(E82))=0</formula>
    </cfRule>
  </conditionalFormatting>
  <conditionalFormatting sqref="E88:E90">
    <cfRule type="containsBlanks" dxfId="81" priority="8">
      <formula>LEN(TRIM(E88))=0</formula>
    </cfRule>
  </conditionalFormatting>
  <conditionalFormatting sqref="E94:E96">
    <cfRule type="containsBlanks" dxfId="80" priority="5">
      <formula>LEN(TRIM(E94))=0</formula>
    </cfRule>
  </conditionalFormatting>
  <conditionalFormatting sqref="F15:G21">
    <cfRule type="containsBlanks" dxfId="79" priority="64">
      <formula>LEN(TRIM(F15))=0</formula>
    </cfRule>
  </conditionalFormatting>
  <conditionalFormatting sqref="F63:G66 F82:G84 F88:G90 F94:G96">
    <cfRule type="containsBlanks" dxfId="78" priority="71">
      <formula>LEN(TRIM(F63))=0</formula>
    </cfRule>
  </conditionalFormatting>
  <conditionalFormatting sqref="H6">
    <cfRule type="containsBlanks" dxfId="77" priority="72">
      <formula>LEN(TRIM(H6))=0</formula>
    </cfRule>
  </conditionalFormatting>
  <conditionalFormatting sqref="H10">
    <cfRule type="containsBlanks" dxfId="76" priority="63">
      <formula>LEN(TRIM(H10))=0</formula>
    </cfRule>
  </conditionalFormatting>
  <conditionalFormatting sqref="K12:L12 J13">
    <cfRule type="cellIs" dxfId="75" priority="69" operator="equal">
      <formula>"Commentaire libre du Président du Collège des Commissaires à l'attention de l'UCI uniquement, à compléter…"</formula>
    </cfRule>
  </conditionalFormatting>
  <dataValidations count="2">
    <dataValidation type="date" operator="greaterThan" allowBlank="1" showInputMessage="1" showErrorMessage="1" sqref="D10" xr:uid="{54BC4A9F-9AE2-46EA-83C9-C03103D974BE}">
      <formula1>42736</formula1>
    </dataValidation>
    <dataValidation type="textLength" operator="greaterThan" allowBlank="1" showInputMessage="1" showErrorMessage="1" sqref="D5" xr:uid="{E6138231-5C96-4BAB-ADB0-6C6317EDBB45}">
      <formula1>2</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Group Box 1">
              <controlPr defaultSize="0" autoFill="0" autoPict="0">
                <anchor moveWithCells="1">
                  <from>
                    <xdr:col>8</xdr:col>
                    <xdr:colOff>142875</xdr:colOff>
                    <xdr:row>1</xdr:row>
                    <xdr:rowOff>76200</xdr:rowOff>
                  </from>
                  <to>
                    <xdr:col>15</xdr:col>
                    <xdr:colOff>9525</xdr:colOff>
                    <xdr:row>6</xdr:row>
                    <xdr:rowOff>180975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8</xdr:col>
                    <xdr:colOff>123825</xdr:colOff>
                    <xdr:row>2</xdr:row>
                    <xdr:rowOff>228600</xdr:rowOff>
                  </from>
                  <to>
                    <xdr:col>13</xdr:col>
                    <xdr:colOff>0</xdr:colOff>
                    <xdr:row>4</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114300</xdr:colOff>
                    <xdr:row>3</xdr:row>
                    <xdr:rowOff>171450</xdr:rowOff>
                  </from>
                  <to>
                    <xdr:col>14</xdr:col>
                    <xdr:colOff>361950</xdr:colOff>
                    <xdr:row>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114300</xdr:colOff>
                    <xdr:row>5</xdr:row>
                    <xdr:rowOff>161925</xdr:rowOff>
                  </from>
                  <to>
                    <xdr:col>17</xdr:col>
                    <xdr:colOff>276225</xdr:colOff>
                    <xdr:row>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894B-1D5B-487C-B86C-C7F052C0F3EC}">
  <sheetPr codeName="Leht2">
    <tabColor theme="9"/>
  </sheetPr>
  <dimension ref="A1:CG59"/>
  <sheetViews>
    <sheetView workbookViewId="0">
      <selection activeCell="J5" sqref="J5:BB5"/>
    </sheetView>
  </sheetViews>
  <sheetFormatPr defaultColWidth="3.28515625" defaultRowHeight="15" x14ac:dyDescent="0.25"/>
  <cols>
    <col min="1" max="1" width="1.42578125" customWidth="1"/>
    <col min="2" max="2" width="51.7109375" bestFit="1" customWidth="1"/>
    <col min="3" max="3" width="5.5703125" style="51" customWidth="1"/>
    <col min="4" max="4" width="4.5703125" style="51" customWidth="1"/>
    <col min="5" max="5" width="4.7109375" hidden="1" customWidth="1"/>
    <col min="6" max="6" width="3.42578125" hidden="1" customWidth="1"/>
    <col min="7" max="7" width="8" customWidth="1" collapsed="1"/>
    <col min="8" max="8" width="1.28515625" style="43" customWidth="1"/>
    <col min="9" max="9" width="1.5703125" style="43" customWidth="1"/>
    <col min="10" max="10" width="2.42578125" style="43" customWidth="1"/>
    <col min="11" max="52" width="4" style="43" customWidth="1"/>
    <col min="53" max="53" width="2.140625" style="43" customWidth="1"/>
    <col min="54" max="54" width="3" style="43" customWidth="1"/>
    <col min="55" max="55" width="1.42578125" style="43" hidden="1" customWidth="1"/>
    <col min="56" max="56" width="8.42578125" style="43" hidden="1" customWidth="1"/>
    <col min="57" max="84" width="0" style="43" hidden="1" customWidth="1"/>
    <col min="85" max="85" width="1" style="43" hidden="1" customWidth="1"/>
    <col min="86" max="16384" width="3.28515625" style="43"/>
  </cols>
  <sheetData>
    <row r="1" spans="1:85" ht="66.75" customHeight="1" x14ac:dyDescent="0.25">
      <c r="A1" s="1"/>
      <c r="B1" s="40" t="s">
        <v>99</v>
      </c>
      <c r="C1" s="41"/>
      <c r="D1" s="41"/>
      <c r="E1" s="42"/>
      <c r="F1" s="42"/>
      <c r="G1" s="1"/>
      <c r="I1" s="231" t="s">
        <v>47</v>
      </c>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3"/>
      <c r="BC1" s="44"/>
      <c r="BD1" s="45"/>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6"/>
    </row>
    <row r="2" spans="1:85" ht="14.25" customHeight="1" thickBot="1" x14ac:dyDescent="0.3">
      <c r="A2" s="1"/>
      <c r="C2" s="41"/>
      <c r="D2" s="41"/>
      <c r="E2" s="42"/>
      <c r="F2" s="42"/>
      <c r="G2" s="1"/>
      <c r="I2" s="234"/>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6"/>
      <c r="BD2" s="47"/>
      <c r="CG2" s="48"/>
    </row>
    <row r="3" spans="1:85" ht="45" customHeight="1" x14ac:dyDescent="0.25">
      <c r="A3" s="1"/>
      <c r="B3" s="43"/>
      <c r="C3" s="43"/>
      <c r="D3" s="49"/>
      <c r="E3" s="42"/>
      <c r="F3" s="50"/>
      <c r="G3" s="1"/>
      <c r="J3" s="237" t="s">
        <v>48</v>
      </c>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9"/>
      <c r="BD3" s="240" t="str">
        <f>IF(COUNTA(BD25:BD1048576)=0,"RAPPORT COMPLET","RAPPORT INCOMPLET")</f>
        <v>RAPPORT INCOMPLET</v>
      </c>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row>
    <row r="4" spans="1:85" ht="6" customHeight="1" thickBot="1" x14ac:dyDescent="0.3">
      <c r="A4" s="4"/>
      <c r="D4" s="52"/>
      <c r="E4" s="42"/>
      <c r="F4" s="42"/>
      <c r="G4" s="4"/>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9"/>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G4" s="48"/>
    </row>
    <row r="5" spans="1:85" ht="29.25" customHeight="1" thickBot="1" x14ac:dyDescent="0.5">
      <c r="A5" s="1"/>
      <c r="B5" s="241" t="s">
        <v>96</v>
      </c>
      <c r="C5" s="241"/>
      <c r="D5" s="241"/>
      <c r="E5" s="241"/>
      <c r="F5" s="241"/>
      <c r="G5" s="241"/>
      <c r="J5" s="242" t="str">
        <f>CONCATENATE(Informatsioon!D5," (",Informatsioon!D6,") - ",Informatsioon!H6," - ",DAY(Informatsioon!D10),".",MONTH(Informatsioon!D10),".",YEAR(Informatsioon!D10))</f>
        <v xml:space="preserve"> () -  - 0.1.1900</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4"/>
      <c r="BC5" s="53"/>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G5" s="48"/>
    </row>
    <row r="6" spans="1:85" ht="6" customHeight="1" thickBot="1" x14ac:dyDescent="0.3">
      <c r="D6" s="52"/>
      <c r="E6" s="40"/>
      <c r="F6" s="40"/>
      <c r="J6" s="53"/>
      <c r="BB6" s="48"/>
      <c r="BC6" s="53"/>
      <c r="BD6" s="54"/>
      <c r="BE6" s="54"/>
      <c r="BF6" s="54"/>
      <c r="BG6" s="54"/>
      <c r="BH6" s="54"/>
      <c r="BI6" s="54"/>
      <c r="BJ6" s="54"/>
      <c r="BK6" s="54"/>
      <c r="BL6" s="54"/>
      <c r="BM6" s="54"/>
      <c r="BN6" s="54"/>
      <c r="BO6" s="54"/>
      <c r="BP6" s="54"/>
      <c r="BQ6" s="54"/>
      <c r="BR6" s="54"/>
      <c r="BS6" s="54"/>
      <c r="BT6" s="54"/>
      <c r="BU6" s="54"/>
      <c r="BV6" s="54"/>
      <c r="BW6" s="54"/>
      <c r="BX6" s="54"/>
      <c r="BY6" s="54"/>
      <c r="CG6" s="48"/>
    </row>
    <row r="7" spans="1:85" ht="15" customHeight="1" thickBot="1" x14ac:dyDescent="0.3">
      <c r="B7" s="55" t="s">
        <v>76</v>
      </c>
      <c r="C7" s="175" t="s">
        <v>95</v>
      </c>
      <c r="D7" s="52"/>
      <c r="E7" s="42">
        <f>IF(C7=3,3,0)</f>
        <v>0</v>
      </c>
      <c r="F7" s="40"/>
      <c r="J7" s="53"/>
      <c r="N7" s="142" t="s">
        <v>77</v>
      </c>
      <c r="O7" s="142"/>
      <c r="P7" s="142"/>
      <c r="Q7" s="142"/>
      <c r="R7" s="142"/>
      <c r="S7" s="142"/>
      <c r="T7" s="142"/>
      <c r="U7" s="142"/>
      <c r="V7" s="142"/>
      <c r="W7" s="142"/>
      <c r="BB7" s="48"/>
      <c r="BC7" s="53"/>
      <c r="BD7" s="57"/>
      <c r="BE7" s="54"/>
      <c r="BF7" s="54"/>
      <c r="BG7" s="54"/>
      <c r="BH7" s="54"/>
      <c r="BI7" s="54"/>
      <c r="BJ7" s="54"/>
      <c r="BK7" s="54"/>
      <c r="BL7" s="54"/>
      <c r="BM7" s="54"/>
      <c r="BN7" s="54"/>
      <c r="BO7" s="54"/>
      <c r="BP7" s="54"/>
      <c r="BQ7" s="54"/>
      <c r="BR7" s="54"/>
      <c r="BS7" s="54"/>
      <c r="BT7" s="54"/>
      <c r="BU7" s="54"/>
      <c r="BV7" s="54"/>
      <c r="BW7" s="54"/>
      <c r="BX7" s="54"/>
      <c r="BY7" s="54"/>
      <c r="CG7" s="48"/>
    </row>
    <row r="8" spans="1:85" ht="15" customHeight="1" thickBot="1" x14ac:dyDescent="0.3">
      <c r="B8" s="58" t="s">
        <v>49</v>
      </c>
      <c r="C8" s="176" t="s">
        <v>95</v>
      </c>
      <c r="D8" s="52"/>
      <c r="E8" s="42">
        <f>IF(C7=2,2,0)</f>
        <v>0</v>
      </c>
      <c r="F8" s="40"/>
      <c r="J8" s="53"/>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48"/>
      <c r="BC8" s="53"/>
      <c r="BD8" s="61" t="e">
        <f>IF(#REF!="","La note globale de la section 'Infos' n'est pas remplie (onglet Infos - Cellule D38)","")</f>
        <v>#REF!</v>
      </c>
      <c r="BE8" s="54"/>
      <c r="BF8" s="54"/>
      <c r="BG8" s="54"/>
      <c r="BH8" s="54"/>
      <c r="BI8" s="54"/>
      <c r="BJ8" s="54"/>
      <c r="BK8" s="54"/>
      <c r="BL8" s="54"/>
      <c r="BM8" s="54"/>
      <c r="BN8" s="54"/>
      <c r="BO8" s="54"/>
      <c r="BP8" s="54"/>
      <c r="BQ8" s="54"/>
      <c r="BR8" s="54"/>
      <c r="BS8" s="54"/>
      <c r="BT8" s="54"/>
      <c r="BU8" s="54"/>
      <c r="BV8" s="54"/>
      <c r="BW8" s="54"/>
      <c r="BX8" s="54"/>
      <c r="BY8" s="54"/>
      <c r="CG8" s="48"/>
    </row>
    <row r="9" spans="1:85" ht="15" customHeight="1" x14ac:dyDescent="0.25">
      <c r="B9" s="62" t="s">
        <v>50</v>
      </c>
      <c r="C9" s="63" t="s">
        <v>95</v>
      </c>
      <c r="D9" s="41"/>
      <c r="E9" s="42">
        <f>IF(C7=1,1,0)</f>
        <v>0</v>
      </c>
      <c r="F9" s="40"/>
      <c r="G9" s="64"/>
      <c r="J9" s="53"/>
      <c r="K9" s="245">
        <f>'Hinnang võistlusele'!E41</f>
        <v>0</v>
      </c>
      <c r="L9" s="246"/>
      <c r="N9" s="249" t="s">
        <v>78</v>
      </c>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65"/>
      <c r="BB9" s="48"/>
      <c r="BC9" s="53"/>
      <c r="BD9" s="61" t="e">
        <f>IF(#REF!="","La note globale de la section 'Parc Automobile' n'est pas remplie (onglet ParcAuto - Cellule D17)","")</f>
        <v>#REF!</v>
      </c>
      <c r="CG9" s="48"/>
    </row>
    <row r="10" spans="1:85" ht="15" customHeight="1" x14ac:dyDescent="0.25">
      <c r="B10" s="62" t="s">
        <v>51</v>
      </c>
      <c r="C10" s="63" t="s">
        <v>95</v>
      </c>
      <c r="J10" s="53"/>
      <c r="K10" s="247"/>
      <c r="L10" s="248"/>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65"/>
      <c r="BB10" s="48"/>
      <c r="BC10" s="53"/>
      <c r="BD10" s="61" t="e">
        <f>IF(#REF!="","La note globale de la section 'Circulation en course' n'est pas remplie (onglet Circulation - Cellule D57)","")</f>
        <v>#REF!</v>
      </c>
      <c r="CG10" s="48"/>
    </row>
    <row r="11" spans="1:85" ht="15" customHeight="1" x14ac:dyDescent="0.25">
      <c r="B11" s="62" t="s">
        <v>52</v>
      </c>
      <c r="C11" s="63" t="s">
        <v>95</v>
      </c>
      <c r="J11" s="53"/>
      <c r="K11" s="250">
        <f>'Hinnang võistlusele'!E44</f>
        <v>0</v>
      </c>
      <c r="L11" s="251"/>
      <c r="M11" s="66"/>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65"/>
      <c r="BB11" s="48"/>
      <c r="BC11" s="53"/>
      <c r="BD11" s="61" t="e">
        <f>IF(#REF!="","La note globale de la section 'Radio-Tour' n'est pas remplie (onglet Radio-Tour - Cellule D14)","")</f>
        <v>#REF!</v>
      </c>
      <c r="CG11" s="48"/>
    </row>
    <row r="12" spans="1:85" ht="15" customHeight="1" x14ac:dyDescent="0.25">
      <c r="A12" s="16"/>
      <c r="B12" s="62" t="s">
        <v>53</v>
      </c>
      <c r="C12" s="63" t="s">
        <v>95</v>
      </c>
      <c r="J12" s="53"/>
      <c r="K12" s="247"/>
      <c r="L12" s="248"/>
      <c r="M12" s="66"/>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65"/>
      <c r="BB12" s="48"/>
      <c r="BC12" s="53"/>
      <c r="BD12" s="61" t="e">
        <f>IF(#REF!="","La note globale de la section 'Signalétique' n'est pas remplie (onglet Signalétique - Cellule D31)","")</f>
        <v>#REF!</v>
      </c>
      <c r="CG12" s="48"/>
    </row>
    <row r="13" spans="1:85" ht="15" customHeight="1" x14ac:dyDescent="0.25">
      <c r="B13" s="62" t="s">
        <v>54</v>
      </c>
      <c r="C13" s="63" t="s">
        <v>95</v>
      </c>
      <c r="D13" s="67"/>
      <c r="G13" s="64"/>
      <c r="J13" s="53"/>
      <c r="K13" s="252">
        <f>'Hinnang võistlusele'!E43</f>
        <v>0</v>
      </c>
      <c r="L13" s="253"/>
      <c r="M13" s="66"/>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65"/>
      <c r="BB13" s="48"/>
      <c r="BC13" s="53"/>
      <c r="BD13"/>
      <c r="CG13" s="48"/>
    </row>
    <row r="14" spans="1:85" ht="15" customHeight="1" thickBot="1" x14ac:dyDescent="0.3">
      <c r="B14" s="62" t="s">
        <v>55</v>
      </c>
      <c r="C14" s="63" t="s">
        <v>95</v>
      </c>
      <c r="D14" s="41"/>
      <c r="J14" s="53"/>
      <c r="K14" s="254"/>
      <c r="L14" s="255"/>
      <c r="M14" s="66"/>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65"/>
      <c r="BB14" s="48"/>
      <c r="BC14" s="53"/>
      <c r="BD14"/>
      <c r="CG14" s="48"/>
    </row>
    <row r="15" spans="1:85" ht="15" customHeight="1" x14ac:dyDescent="0.25">
      <c r="B15" s="68" t="s">
        <v>56</v>
      </c>
      <c r="C15" s="63" t="s">
        <v>95</v>
      </c>
      <c r="D15" s="41"/>
      <c r="G15" s="16"/>
      <c r="J15" s="53"/>
      <c r="K15" s="69"/>
      <c r="L15" s="70"/>
      <c r="M15" s="70"/>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2"/>
      <c r="BA15" s="72"/>
      <c r="BB15" s="48"/>
      <c r="BC15" s="53"/>
      <c r="BD15" s="61" t="e">
        <f>IF(#REF!="","La note globale de la section 'Sprints et GPM' n'est pas remplie (onglet SprintsetGPM - Cellule D13)","")</f>
        <v>#REF!</v>
      </c>
      <c r="CG15" s="48"/>
    </row>
    <row r="16" spans="1:85" ht="15" customHeight="1" thickBot="1" x14ac:dyDescent="0.3">
      <c r="B16" s="73" t="s">
        <v>57</v>
      </c>
      <c r="C16" s="63" t="s">
        <v>95</v>
      </c>
      <c r="D16" s="41"/>
      <c r="E16" s="40"/>
      <c r="F16" s="40"/>
      <c r="J16" s="53"/>
      <c r="K16" s="74"/>
      <c r="BA16" s="75"/>
      <c r="BB16" s="48"/>
      <c r="BC16" s="53"/>
      <c r="BD16" s="61" t="e">
        <f>IF(#REF!="","La note globale de la section 'Zones de Ravitaillement et Déchets' n'est pas remplie (onglet RavitoDechets - Cellule D26)","")</f>
        <v>#REF!</v>
      </c>
      <c r="CG16" s="48"/>
    </row>
    <row r="17" spans="1:85" ht="15" customHeight="1" x14ac:dyDescent="0.25">
      <c r="B17" s="73" t="s">
        <v>58</v>
      </c>
      <c r="C17" s="63" t="s">
        <v>95</v>
      </c>
      <c r="D17" s="41"/>
      <c r="E17" s="40"/>
      <c r="F17" s="40"/>
      <c r="J17" s="53"/>
      <c r="K17" s="76"/>
      <c r="L17" s="77">
        <f>+'Hinnang võistlusele'!E7</f>
        <v>0</v>
      </c>
      <c r="N17" s="256" t="s">
        <v>76</v>
      </c>
      <c r="O17" s="256"/>
      <c r="P17" s="256"/>
      <c r="Q17" s="256"/>
      <c r="R17" s="256"/>
      <c r="S17" s="256"/>
      <c r="T17" s="256"/>
      <c r="U17" s="256"/>
      <c r="V17" s="256"/>
      <c r="W17" s="256"/>
      <c r="Y17" s="76"/>
      <c r="Z17" s="77">
        <f>+'Hinnang võistlusele'!E21</f>
        <v>0</v>
      </c>
      <c r="AB17" s="256" t="s">
        <v>75</v>
      </c>
      <c r="AC17" s="256"/>
      <c r="AD17" s="256"/>
      <c r="AE17" s="256"/>
      <c r="AF17" s="256"/>
      <c r="AG17" s="256"/>
      <c r="AH17" s="256"/>
      <c r="AI17" s="256"/>
      <c r="AJ17" s="256"/>
      <c r="AK17" s="256"/>
      <c r="AM17" s="76"/>
      <c r="AN17" s="77">
        <f>+'Hinnang võistlusele'!E27</f>
        <v>0</v>
      </c>
      <c r="AP17" s="256" t="s">
        <v>74</v>
      </c>
      <c r="AQ17" s="256"/>
      <c r="AR17" s="256"/>
      <c r="AS17" s="256"/>
      <c r="AT17" s="256"/>
      <c r="AU17" s="256"/>
      <c r="AV17" s="256"/>
      <c r="AW17" s="256"/>
      <c r="AX17" s="256"/>
      <c r="AY17" s="256"/>
      <c r="AZ17" s="256"/>
      <c r="BA17" s="1"/>
      <c r="BB17" s="78"/>
      <c r="BC17" s="53"/>
      <c r="BD17" s="61" t="e">
        <f>IF(#REF!="","La note globale de la section 'Sites de départ' n'est pas remplie (onglet SitesDepart - Cellule D38)","")</f>
        <v>#REF!</v>
      </c>
      <c r="CG17" s="48"/>
    </row>
    <row r="18" spans="1:85" ht="15" customHeight="1" x14ac:dyDescent="0.25">
      <c r="B18" s="73" t="s">
        <v>59</v>
      </c>
      <c r="C18" s="63" t="s">
        <v>95</v>
      </c>
      <c r="D18" s="41"/>
      <c r="E18" s="40"/>
      <c r="F18" s="40"/>
      <c r="J18" s="53"/>
      <c r="K18" s="76"/>
      <c r="L18" s="79">
        <f>+'Hinnang võistlusele'!E8</f>
        <v>0</v>
      </c>
      <c r="N18" s="257" t="s">
        <v>82</v>
      </c>
      <c r="O18" s="257"/>
      <c r="P18" s="257"/>
      <c r="Q18" s="257"/>
      <c r="R18" s="257"/>
      <c r="S18" s="257"/>
      <c r="T18" s="257"/>
      <c r="U18" s="257"/>
      <c r="V18" s="257"/>
      <c r="W18" s="257"/>
      <c r="X18" s="257"/>
      <c r="Y18" s="76"/>
      <c r="Z18" s="79">
        <f>+'Hinnang võistlusele'!E22</f>
        <v>0</v>
      </c>
      <c r="AB18" s="257" t="s">
        <v>82</v>
      </c>
      <c r="AC18" s="257"/>
      <c r="AD18" s="257"/>
      <c r="AE18" s="257"/>
      <c r="AF18" s="257"/>
      <c r="AG18" s="257"/>
      <c r="AH18" s="257"/>
      <c r="AI18" s="257"/>
      <c r="AJ18" s="257"/>
      <c r="AK18" s="257"/>
      <c r="AL18" s="257"/>
      <c r="AM18" s="76"/>
      <c r="AN18" s="79">
        <f>+'Hinnang võistlusele'!E28</f>
        <v>0</v>
      </c>
      <c r="AP18" s="257" t="s">
        <v>82</v>
      </c>
      <c r="AQ18" s="257"/>
      <c r="AR18" s="257"/>
      <c r="AS18" s="257"/>
      <c r="AT18" s="257"/>
      <c r="AU18" s="257"/>
      <c r="AV18" s="257"/>
      <c r="AW18" s="257"/>
      <c r="AX18" s="257"/>
      <c r="AY18" s="257"/>
      <c r="AZ18" s="257"/>
      <c r="BA18" s="80"/>
      <c r="BB18" s="81"/>
      <c r="BC18" s="53"/>
      <c r="BD18" s="61" t="e">
        <f>IF(#REF!="","La note globale de la section 'Sites d'arrivée' n'est pas remplie (onglet SitesArrivee - Cellule D29)","")</f>
        <v>#REF!</v>
      </c>
      <c r="CG18" s="48"/>
    </row>
    <row r="19" spans="1:85" ht="15" customHeight="1" thickBot="1" x14ac:dyDescent="0.3">
      <c r="B19" s="82" t="s">
        <v>60</v>
      </c>
      <c r="C19" s="83" t="s">
        <v>95</v>
      </c>
      <c r="J19" s="53"/>
      <c r="K19" s="76"/>
      <c r="L19" s="84">
        <f>+'Hinnang võistlusele'!E9</f>
        <v>0</v>
      </c>
      <c r="N19" s="257"/>
      <c r="O19" s="257"/>
      <c r="P19" s="257"/>
      <c r="Q19" s="257"/>
      <c r="R19" s="257"/>
      <c r="S19" s="257"/>
      <c r="T19" s="257"/>
      <c r="U19" s="257"/>
      <c r="V19" s="257"/>
      <c r="W19" s="257"/>
      <c r="X19" s="257"/>
      <c r="Y19" s="76"/>
      <c r="Z19" s="84">
        <f>+'Hinnang võistlusele'!E23</f>
        <v>0</v>
      </c>
      <c r="AB19" s="257"/>
      <c r="AC19" s="257"/>
      <c r="AD19" s="257"/>
      <c r="AE19" s="257"/>
      <c r="AF19" s="257"/>
      <c r="AG19" s="257"/>
      <c r="AH19" s="257"/>
      <c r="AI19" s="257"/>
      <c r="AJ19" s="257"/>
      <c r="AK19" s="257"/>
      <c r="AL19" s="257"/>
      <c r="AM19" s="76"/>
      <c r="AN19" s="84">
        <f>+'Hinnang võistlusele'!E29</f>
        <v>0</v>
      </c>
      <c r="AP19" s="257"/>
      <c r="AQ19" s="257"/>
      <c r="AR19" s="257"/>
      <c r="AS19" s="257"/>
      <c r="AT19" s="257"/>
      <c r="AU19" s="257"/>
      <c r="AV19" s="257"/>
      <c r="AW19" s="257"/>
      <c r="AX19" s="257"/>
      <c r="AY19" s="257"/>
      <c r="AZ19" s="257"/>
      <c r="BA19" s="80"/>
      <c r="BB19" s="81"/>
      <c r="BC19" s="53"/>
      <c r="BD19" s="61" t="e">
        <f>IF(#REF!="","La note globale de la section 'Sites d'arrivée' n'est pas remplie (onglet LigneArrivée - Cellule D65)","")</f>
        <v>#REF!</v>
      </c>
      <c r="CG19" s="48"/>
    </row>
    <row r="20" spans="1:85" ht="15" customHeight="1" thickBot="1" x14ac:dyDescent="0.3">
      <c r="A20" s="16"/>
      <c r="B20" s="85"/>
      <c r="C20" s="86"/>
      <c r="D20" s="67"/>
      <c r="J20" s="53"/>
      <c r="K20" s="76"/>
      <c r="Y20" s="76"/>
      <c r="AM20" s="76"/>
      <c r="BB20" s="87"/>
      <c r="BC20" s="53"/>
      <c r="BD20" s="61" t="e">
        <f>IF(#REF!="","La note globale de la section 'Chronométrage et Classements' n'est pas remplie (onglet Chrono - Cellule D26)","")</f>
        <v>#REF!</v>
      </c>
      <c r="CG20" s="48"/>
    </row>
    <row r="21" spans="1:85" ht="15" customHeight="1" thickBot="1" x14ac:dyDescent="0.3">
      <c r="B21" s="55" t="s">
        <v>75</v>
      </c>
      <c r="C21" s="88" t="s">
        <v>95</v>
      </c>
      <c r="D21" s="41"/>
      <c r="E21" s="42">
        <f>IF(C21=3,3,0)</f>
        <v>0</v>
      </c>
      <c r="F21" s="50" t="str">
        <f>IF(C21="","La note globale du Chapitre II n'a pas été renseignée (onglet Recap - Cellule C9)","")</f>
        <v/>
      </c>
      <c r="J21" s="53"/>
      <c r="K21" s="76"/>
      <c r="L21" s="258" t="s">
        <v>79</v>
      </c>
      <c r="M21" s="258"/>
      <c r="N21" s="258"/>
      <c r="O21" s="258"/>
      <c r="P21" s="258"/>
      <c r="Q21" s="258"/>
      <c r="R21" s="258"/>
      <c r="S21" s="258"/>
      <c r="T21" s="258"/>
      <c r="U21" s="258"/>
      <c r="V21" s="258"/>
      <c r="W21" s="258"/>
      <c r="X21" s="89"/>
      <c r="Y21" s="76"/>
      <c r="Z21" s="258" t="s">
        <v>80</v>
      </c>
      <c r="AA21" s="258"/>
      <c r="AB21" s="258"/>
      <c r="AC21" s="258"/>
      <c r="AD21" s="258"/>
      <c r="AE21" s="258"/>
      <c r="AF21" s="258"/>
      <c r="AG21" s="258"/>
      <c r="AH21" s="258"/>
      <c r="AI21" s="258"/>
      <c r="AJ21" s="258"/>
      <c r="AK21" s="258"/>
      <c r="AL21" s="89"/>
      <c r="AM21" s="76"/>
      <c r="AN21" s="258" t="s">
        <v>81</v>
      </c>
      <c r="AO21" s="258"/>
      <c r="AP21" s="258"/>
      <c r="AQ21" s="258"/>
      <c r="AR21" s="258"/>
      <c r="AS21" s="258"/>
      <c r="AT21" s="258"/>
      <c r="AU21" s="258"/>
      <c r="AV21" s="258"/>
      <c r="AW21" s="258"/>
      <c r="AX21" s="258"/>
      <c r="AY21" s="258"/>
      <c r="AZ21" s="258"/>
      <c r="BA21" s="90"/>
      <c r="BB21" s="91"/>
      <c r="BC21" s="53"/>
      <c r="BD21" s="61" t="e">
        <f>IF(#REF!="","La note globale de la section 'Guide Technique' n'est pas remplie (onglet Guide Technique - Cellule D22)","")</f>
        <v>#REF!</v>
      </c>
      <c r="CG21" s="48"/>
    </row>
    <row r="22" spans="1:85" ht="15" customHeight="1" x14ac:dyDescent="0.25">
      <c r="B22" s="133" t="s">
        <v>61</v>
      </c>
      <c r="C22" s="92" t="s">
        <v>95</v>
      </c>
      <c r="D22" s="41"/>
      <c r="E22" s="42">
        <f>IF(C21=2,2,0)</f>
        <v>0</v>
      </c>
      <c r="F22" s="42"/>
      <c r="J22" s="53"/>
      <c r="K22" s="76"/>
      <c r="L22" s="258"/>
      <c r="M22" s="258"/>
      <c r="N22" s="258"/>
      <c r="O22" s="258"/>
      <c r="P22" s="258"/>
      <c r="Q22" s="258"/>
      <c r="R22" s="258"/>
      <c r="S22" s="258"/>
      <c r="T22" s="258"/>
      <c r="U22" s="258"/>
      <c r="V22" s="258"/>
      <c r="W22" s="258"/>
      <c r="X22" s="89"/>
      <c r="Y22" s="76"/>
      <c r="Z22" s="258"/>
      <c r="AA22" s="258"/>
      <c r="AB22" s="258"/>
      <c r="AC22" s="258"/>
      <c r="AD22" s="258"/>
      <c r="AE22" s="258"/>
      <c r="AF22" s="258"/>
      <c r="AG22" s="258"/>
      <c r="AH22" s="258"/>
      <c r="AI22" s="258"/>
      <c r="AJ22" s="258"/>
      <c r="AK22" s="258"/>
      <c r="AL22" s="89"/>
      <c r="AM22" s="76"/>
      <c r="AN22" s="258"/>
      <c r="AO22" s="258"/>
      <c r="AP22" s="258"/>
      <c r="AQ22" s="258"/>
      <c r="AR22" s="258"/>
      <c r="AS22" s="258"/>
      <c r="AT22" s="258"/>
      <c r="AU22" s="258"/>
      <c r="AV22" s="258"/>
      <c r="AW22" s="258"/>
      <c r="AX22" s="258"/>
      <c r="AY22" s="258"/>
      <c r="AZ22" s="258"/>
      <c r="BA22" s="90"/>
      <c r="BB22" s="91"/>
      <c r="BC22" s="53"/>
      <c r="BD22" s="61"/>
      <c r="CG22" s="48"/>
    </row>
    <row r="23" spans="1:85" ht="15" customHeight="1" x14ac:dyDescent="0.25">
      <c r="B23" s="134" t="s">
        <v>62</v>
      </c>
      <c r="C23" s="92" t="s">
        <v>95</v>
      </c>
      <c r="D23" s="41"/>
      <c r="E23" s="42">
        <f>IF(C21=1,1,0)</f>
        <v>0</v>
      </c>
      <c r="F23" s="42"/>
      <c r="J23" s="53"/>
      <c r="K23" s="76"/>
      <c r="L23" s="258"/>
      <c r="M23" s="258"/>
      <c r="N23" s="258"/>
      <c r="O23" s="258"/>
      <c r="P23" s="258"/>
      <c r="Q23" s="258"/>
      <c r="R23" s="258"/>
      <c r="S23" s="258"/>
      <c r="T23" s="258"/>
      <c r="U23" s="258"/>
      <c r="V23" s="258"/>
      <c r="W23" s="258"/>
      <c r="X23" s="89"/>
      <c r="Y23" s="76"/>
      <c r="Z23" s="258"/>
      <c r="AA23" s="258"/>
      <c r="AB23" s="258"/>
      <c r="AC23" s="258"/>
      <c r="AD23" s="258"/>
      <c r="AE23" s="258"/>
      <c r="AF23" s="258"/>
      <c r="AG23" s="258"/>
      <c r="AH23" s="258"/>
      <c r="AI23" s="258"/>
      <c r="AJ23" s="258"/>
      <c r="AK23" s="258"/>
      <c r="AL23" s="89"/>
      <c r="AM23" s="76"/>
      <c r="AN23" s="258"/>
      <c r="AO23" s="258"/>
      <c r="AP23" s="258"/>
      <c r="AQ23" s="258"/>
      <c r="AR23" s="258"/>
      <c r="AS23" s="258"/>
      <c r="AT23" s="258"/>
      <c r="AU23" s="258"/>
      <c r="AV23" s="258"/>
      <c r="AW23" s="258"/>
      <c r="AX23" s="258"/>
      <c r="AY23" s="258"/>
      <c r="AZ23" s="258"/>
      <c r="BA23" s="90"/>
      <c r="BB23" s="91"/>
      <c r="BC23" s="53"/>
      <c r="BD23" s="61" t="e">
        <f>IF(#REF!="","La note globale de la section 'Epreuves contre-la-montre' n'est pas remplie (onglet clm - Cellule D42)","")</f>
        <v>#REF!</v>
      </c>
      <c r="CG23" s="48"/>
    </row>
    <row r="24" spans="1:85" ht="15" customHeight="1" x14ac:dyDescent="0.25">
      <c r="B24" s="135" t="s">
        <v>63</v>
      </c>
      <c r="C24" s="63" t="s">
        <v>95</v>
      </c>
      <c r="D24" s="41"/>
      <c r="E24" s="40"/>
      <c r="F24" s="40"/>
      <c r="J24" s="53"/>
      <c r="K24" s="76"/>
      <c r="L24" s="258"/>
      <c r="M24" s="258"/>
      <c r="N24" s="258"/>
      <c r="O24" s="258"/>
      <c r="P24" s="258"/>
      <c r="Q24" s="258"/>
      <c r="R24" s="258"/>
      <c r="S24" s="258"/>
      <c r="T24" s="258"/>
      <c r="U24" s="258"/>
      <c r="V24" s="258"/>
      <c r="W24" s="258"/>
      <c r="X24" s="89"/>
      <c r="Y24" s="76"/>
      <c r="Z24" s="258"/>
      <c r="AA24" s="258"/>
      <c r="AB24" s="258"/>
      <c r="AC24" s="258"/>
      <c r="AD24" s="258"/>
      <c r="AE24" s="258"/>
      <c r="AF24" s="258"/>
      <c r="AG24" s="258"/>
      <c r="AH24" s="258"/>
      <c r="AI24" s="258"/>
      <c r="AJ24" s="258"/>
      <c r="AK24" s="258"/>
      <c r="AL24" s="89"/>
      <c r="AM24" s="76"/>
      <c r="AN24" s="258"/>
      <c r="AO24" s="258"/>
      <c r="AP24" s="258"/>
      <c r="AQ24" s="258"/>
      <c r="AR24" s="258"/>
      <c r="AS24" s="258"/>
      <c r="AT24" s="258"/>
      <c r="AU24" s="258"/>
      <c r="AV24" s="258"/>
      <c r="AW24" s="258"/>
      <c r="AX24" s="258"/>
      <c r="AY24" s="258"/>
      <c r="AZ24" s="258"/>
      <c r="BA24" s="90"/>
      <c r="BB24" s="91"/>
      <c r="BC24" s="53"/>
      <c r="BD24" s="61" t="e">
        <f>IF(#REF!="","La note globale de la section 'Service médical' n'est pas remplie (onglet Medical - Cellule D48)","")</f>
        <v>#REF!</v>
      </c>
      <c r="CG24" s="48"/>
    </row>
    <row r="25" spans="1:85" ht="15" customHeight="1" thickBot="1" x14ac:dyDescent="0.3">
      <c r="B25" s="136" t="s">
        <v>64</v>
      </c>
      <c r="C25" s="93" t="s">
        <v>95</v>
      </c>
      <c r="D25" s="41"/>
      <c r="E25" s="40"/>
      <c r="F25" s="40"/>
      <c r="J25" s="53"/>
      <c r="K25" s="76"/>
      <c r="L25" s="258"/>
      <c r="M25" s="258"/>
      <c r="N25" s="258"/>
      <c r="O25" s="258"/>
      <c r="P25" s="258"/>
      <c r="Q25" s="258"/>
      <c r="R25" s="258"/>
      <c r="S25" s="258"/>
      <c r="T25" s="258"/>
      <c r="U25" s="258"/>
      <c r="V25" s="258"/>
      <c r="W25" s="258"/>
      <c r="X25" s="89"/>
      <c r="Y25" s="76"/>
      <c r="Z25" s="258"/>
      <c r="AA25" s="258"/>
      <c r="AB25" s="258"/>
      <c r="AC25" s="258"/>
      <c r="AD25" s="258"/>
      <c r="AE25" s="258"/>
      <c r="AF25" s="258"/>
      <c r="AG25" s="258"/>
      <c r="AH25" s="258"/>
      <c r="AI25" s="258"/>
      <c r="AJ25" s="258"/>
      <c r="AK25" s="258"/>
      <c r="AL25" s="89"/>
      <c r="AM25" s="76"/>
      <c r="AN25" s="258"/>
      <c r="AO25" s="258"/>
      <c r="AP25" s="258"/>
      <c r="AQ25" s="258"/>
      <c r="AR25" s="258"/>
      <c r="AS25" s="258"/>
      <c r="AT25" s="258"/>
      <c r="AU25" s="258"/>
      <c r="AV25" s="258"/>
      <c r="AW25" s="258"/>
      <c r="AX25" s="258"/>
      <c r="AY25" s="258"/>
      <c r="AZ25" s="258"/>
      <c r="BA25" s="90"/>
      <c r="BB25" s="91"/>
      <c r="BC25" s="53"/>
      <c r="BD25" s="61" t="e">
        <f>[1]Informations!#REF!</f>
        <v>#REF!</v>
      </c>
      <c r="CG25" s="48"/>
    </row>
    <row r="26" spans="1:85" ht="15" customHeight="1" thickBot="1" x14ac:dyDescent="0.3">
      <c r="B26" s="43"/>
      <c r="C26" s="43"/>
      <c r="D26" s="41"/>
      <c r="E26" s="40"/>
      <c r="F26" s="40"/>
      <c r="J26" s="53"/>
      <c r="K26" s="76"/>
      <c r="L26" s="258"/>
      <c r="M26" s="258"/>
      <c r="N26" s="258"/>
      <c r="O26" s="258"/>
      <c r="P26" s="258"/>
      <c r="Q26" s="258"/>
      <c r="R26" s="258"/>
      <c r="S26" s="258"/>
      <c r="T26" s="258"/>
      <c r="U26" s="258"/>
      <c r="V26" s="258"/>
      <c r="W26" s="258"/>
      <c r="X26" s="89"/>
      <c r="Y26" s="76"/>
      <c r="Z26" s="258"/>
      <c r="AA26" s="258"/>
      <c r="AB26" s="258"/>
      <c r="AC26" s="258"/>
      <c r="AD26" s="258"/>
      <c r="AE26" s="258"/>
      <c r="AF26" s="258"/>
      <c r="AG26" s="258"/>
      <c r="AH26" s="258"/>
      <c r="AI26" s="258"/>
      <c r="AJ26" s="258"/>
      <c r="AK26" s="258"/>
      <c r="AL26" s="89"/>
      <c r="AM26" s="76"/>
      <c r="AN26" s="258"/>
      <c r="AO26" s="258"/>
      <c r="AP26" s="258"/>
      <c r="AQ26" s="258"/>
      <c r="AR26" s="258"/>
      <c r="AS26" s="258"/>
      <c r="AT26" s="258"/>
      <c r="AU26" s="258"/>
      <c r="AV26" s="258"/>
      <c r="AW26" s="258"/>
      <c r="AX26" s="258"/>
      <c r="AY26" s="258"/>
      <c r="AZ26" s="258"/>
      <c r="BA26" s="94"/>
      <c r="BB26" s="91"/>
      <c r="BC26" s="53"/>
      <c r="BD26" s="61" t="e">
        <f>[1]Informations!#REF!</f>
        <v>#REF!</v>
      </c>
      <c r="CG26" s="48"/>
    </row>
    <row r="27" spans="1:85" ht="15" customHeight="1" thickBot="1" x14ac:dyDescent="0.3">
      <c r="B27" s="55" t="s">
        <v>74</v>
      </c>
      <c r="C27" s="56" t="s">
        <v>95</v>
      </c>
      <c r="D27" s="41"/>
      <c r="E27" s="42">
        <f>IF(C27=3,3,0)</f>
        <v>0</v>
      </c>
      <c r="F27" s="50" t="str">
        <f>IF(C7="","La note globale du Chapitre III n'a pas été renseignée (onglet Recap - Cellule C16)","")</f>
        <v/>
      </c>
      <c r="J27" s="53"/>
      <c r="K27" s="76"/>
      <c r="L27" s="258"/>
      <c r="M27" s="258"/>
      <c r="N27" s="258"/>
      <c r="O27" s="258"/>
      <c r="P27" s="258"/>
      <c r="Q27" s="258"/>
      <c r="R27" s="258"/>
      <c r="S27" s="258"/>
      <c r="T27" s="258"/>
      <c r="U27" s="258"/>
      <c r="V27" s="258"/>
      <c r="W27" s="258"/>
      <c r="X27" s="89"/>
      <c r="Y27" s="76"/>
      <c r="Z27" s="258"/>
      <c r="AA27" s="258"/>
      <c r="AB27" s="258"/>
      <c r="AC27" s="258"/>
      <c r="AD27" s="258"/>
      <c r="AE27" s="258"/>
      <c r="AF27" s="258"/>
      <c r="AG27" s="258"/>
      <c r="AH27" s="258"/>
      <c r="AI27" s="258"/>
      <c r="AJ27" s="258"/>
      <c r="AK27" s="258"/>
      <c r="AL27" s="89"/>
      <c r="AM27" s="76"/>
      <c r="AN27" s="258"/>
      <c r="AO27" s="258"/>
      <c r="AP27" s="258"/>
      <c r="AQ27" s="258"/>
      <c r="AR27" s="258"/>
      <c r="AS27" s="258"/>
      <c r="AT27" s="258"/>
      <c r="AU27" s="258"/>
      <c r="AV27" s="258"/>
      <c r="AW27" s="258"/>
      <c r="AX27" s="258"/>
      <c r="AY27" s="258"/>
      <c r="AZ27" s="258"/>
      <c r="BA27" s="90"/>
      <c r="BB27" s="91"/>
      <c r="BC27" s="53"/>
      <c r="BD27" s="61" t="e">
        <f>[1]Informations!#REF!</f>
        <v>#REF!</v>
      </c>
      <c r="CG27" s="48"/>
    </row>
    <row r="28" spans="1:85" ht="15" customHeight="1" x14ac:dyDescent="0.25">
      <c r="B28" s="137" t="s">
        <v>65</v>
      </c>
      <c r="C28" s="95" t="s">
        <v>95</v>
      </c>
      <c r="D28" s="41"/>
      <c r="E28" s="42">
        <f>IF(C27=2,2,0)</f>
        <v>0</v>
      </c>
      <c r="F28" s="42"/>
      <c r="J28" s="53"/>
      <c r="K28" s="76"/>
      <c r="L28" s="258"/>
      <c r="M28" s="258"/>
      <c r="N28" s="258"/>
      <c r="O28" s="258"/>
      <c r="P28" s="258"/>
      <c r="Q28" s="258"/>
      <c r="R28" s="258"/>
      <c r="S28" s="258"/>
      <c r="T28" s="258"/>
      <c r="U28" s="258"/>
      <c r="V28" s="258"/>
      <c r="W28" s="258"/>
      <c r="X28" s="89"/>
      <c r="Y28" s="76"/>
      <c r="Z28" s="258"/>
      <c r="AA28" s="258"/>
      <c r="AB28" s="258"/>
      <c r="AC28" s="258"/>
      <c r="AD28" s="258"/>
      <c r="AE28" s="258"/>
      <c r="AF28" s="258"/>
      <c r="AG28" s="258"/>
      <c r="AH28" s="258"/>
      <c r="AI28" s="258"/>
      <c r="AJ28" s="258"/>
      <c r="AK28" s="258"/>
      <c r="AL28" s="89"/>
      <c r="AM28" s="76"/>
      <c r="AN28" s="258"/>
      <c r="AO28" s="258"/>
      <c r="AP28" s="258"/>
      <c r="AQ28" s="258"/>
      <c r="AR28" s="258"/>
      <c r="AS28" s="258"/>
      <c r="AT28" s="258"/>
      <c r="AU28" s="258"/>
      <c r="AV28" s="258"/>
      <c r="AW28" s="258"/>
      <c r="AX28" s="258"/>
      <c r="AY28" s="258"/>
      <c r="AZ28" s="258"/>
      <c r="BA28" s="90"/>
      <c r="BB28" s="91"/>
      <c r="BC28" s="53"/>
      <c r="BD28" s="61" t="e">
        <f>[1]Informations!#REF!</f>
        <v>#REF!</v>
      </c>
      <c r="CG28" s="48"/>
    </row>
    <row r="29" spans="1:85" ht="15" customHeight="1" thickBot="1" x14ac:dyDescent="0.3">
      <c r="B29" s="138" t="s">
        <v>66</v>
      </c>
      <c r="C29" s="93" t="s">
        <v>95</v>
      </c>
      <c r="D29" s="41"/>
      <c r="E29" s="42">
        <f>IF(C27=1,1,0)</f>
        <v>0</v>
      </c>
      <c r="F29" s="42"/>
      <c r="J29" s="53"/>
      <c r="K29" s="76"/>
      <c r="L29" s="258"/>
      <c r="M29" s="258"/>
      <c r="N29" s="258"/>
      <c r="O29" s="258"/>
      <c r="P29" s="258"/>
      <c r="Q29" s="258"/>
      <c r="R29" s="258"/>
      <c r="S29" s="258"/>
      <c r="T29" s="258"/>
      <c r="U29" s="258"/>
      <c r="V29" s="258"/>
      <c r="W29" s="258"/>
      <c r="X29" s="66"/>
      <c r="Y29" s="76"/>
      <c r="Z29" s="258"/>
      <c r="AA29" s="258"/>
      <c r="AB29" s="258"/>
      <c r="AC29" s="258"/>
      <c r="AD29" s="258"/>
      <c r="AE29" s="258"/>
      <c r="AF29" s="258"/>
      <c r="AG29" s="258"/>
      <c r="AH29" s="258"/>
      <c r="AI29" s="258"/>
      <c r="AJ29" s="258"/>
      <c r="AK29" s="258"/>
      <c r="AL29" s="66"/>
      <c r="AM29" s="76"/>
      <c r="AN29" s="258"/>
      <c r="AO29" s="258"/>
      <c r="AP29" s="258"/>
      <c r="AQ29" s="258"/>
      <c r="AR29" s="258"/>
      <c r="AS29" s="258"/>
      <c r="AT29" s="258"/>
      <c r="AU29" s="258"/>
      <c r="AV29" s="258"/>
      <c r="AW29" s="258"/>
      <c r="AX29" s="258"/>
      <c r="AY29" s="258"/>
      <c r="AZ29" s="258"/>
      <c r="BA29" s="90"/>
      <c r="BB29" s="91"/>
      <c r="BC29" s="53"/>
      <c r="BD29" s="61"/>
      <c r="CG29" s="48"/>
    </row>
    <row r="30" spans="1:85" ht="6.75" customHeight="1" thickBot="1" x14ac:dyDescent="0.3">
      <c r="B30" s="43"/>
      <c r="C30" s="43"/>
      <c r="J30" s="53"/>
      <c r="K30" s="76"/>
      <c r="L30" s="90"/>
      <c r="M30" s="90"/>
      <c r="N30" s="90"/>
      <c r="O30" s="90"/>
      <c r="P30" s="90"/>
      <c r="Q30" s="90"/>
      <c r="R30" s="90"/>
      <c r="S30" s="90"/>
      <c r="T30" s="90"/>
      <c r="U30" s="90"/>
      <c r="V30" s="90"/>
      <c r="W30" s="90"/>
      <c r="X30" s="66"/>
      <c r="Y30" s="76"/>
      <c r="Z30" s="90"/>
      <c r="AA30" s="90"/>
      <c r="AB30" s="90"/>
      <c r="AC30" s="90"/>
      <c r="AD30" s="90"/>
      <c r="AE30" s="90"/>
      <c r="AF30" s="90"/>
      <c r="AG30" s="90"/>
      <c r="AH30" s="90"/>
      <c r="AI30" s="90"/>
      <c r="AJ30" s="90"/>
      <c r="AK30" s="90"/>
      <c r="AL30" s="66"/>
      <c r="AM30" s="76"/>
      <c r="AN30" s="90"/>
      <c r="AO30" s="90"/>
      <c r="AP30" s="90"/>
      <c r="AQ30" s="90"/>
      <c r="AR30" s="90"/>
      <c r="AS30" s="90"/>
      <c r="AT30" s="90"/>
      <c r="AU30" s="90"/>
      <c r="AV30" s="90"/>
      <c r="AW30" s="90"/>
      <c r="AX30" s="90"/>
      <c r="AY30" s="90"/>
      <c r="AZ30" s="90"/>
      <c r="BA30" s="90"/>
      <c r="BB30" s="91"/>
      <c r="BC30" s="53"/>
      <c r="BD30" s="61" t="e">
        <f>[1]Informations!#REF!</f>
        <v>#REF!</v>
      </c>
      <c r="CG30" s="48"/>
    </row>
    <row r="31" spans="1:85" ht="15" customHeight="1" thickBot="1" x14ac:dyDescent="0.3">
      <c r="B31" s="43"/>
      <c r="C31" s="43"/>
      <c r="D31" s="41"/>
      <c r="E31" s="40"/>
      <c r="F31" s="40"/>
      <c r="J31" s="53"/>
      <c r="K31" s="76"/>
      <c r="L31" s="77">
        <f>+'Hinnang võistlusele'!E32</f>
        <v>0</v>
      </c>
      <c r="M31" s="53"/>
      <c r="N31" s="259" t="s">
        <v>73</v>
      </c>
      <c r="O31" s="259"/>
      <c r="P31" s="259"/>
      <c r="Q31" s="259"/>
      <c r="R31" s="259"/>
      <c r="S31" s="259"/>
      <c r="T31" s="259"/>
      <c r="U31" s="259"/>
      <c r="V31" s="259"/>
      <c r="W31" s="259"/>
      <c r="X31" s="96"/>
      <c r="Y31" s="76"/>
      <c r="Z31" s="77">
        <f>+'Hinnang võistlusele'!E37</f>
        <v>0</v>
      </c>
      <c r="AB31" s="259" t="s">
        <v>84</v>
      </c>
      <c r="AC31" s="259"/>
      <c r="AD31" s="259"/>
      <c r="AE31" s="259"/>
      <c r="AF31" s="259"/>
      <c r="AG31" s="259"/>
      <c r="AH31" s="259"/>
      <c r="AI31" s="259"/>
      <c r="AJ31" s="259"/>
      <c r="AK31" s="259"/>
      <c r="AL31" s="96"/>
      <c r="AM31" s="76"/>
      <c r="AN31" s="259" t="s">
        <v>86</v>
      </c>
      <c r="AO31" s="259"/>
      <c r="AP31" s="259"/>
      <c r="AQ31" s="259"/>
      <c r="AR31" s="259"/>
      <c r="AS31" s="259"/>
      <c r="AT31" s="259"/>
      <c r="AU31" s="259"/>
      <c r="AV31" s="259"/>
      <c r="AW31" s="259"/>
      <c r="AX31" s="259"/>
      <c r="AY31" s="259"/>
      <c r="AZ31" s="259"/>
      <c r="BA31" s="1"/>
      <c r="BB31" s="97"/>
      <c r="BC31" s="53"/>
      <c r="BD31" s="61" t="e">
        <f>[1]Informations!#REF!</f>
        <v>#REF!</v>
      </c>
      <c r="CG31" s="48"/>
    </row>
    <row r="32" spans="1:85" ht="15" customHeight="1" thickBot="1" x14ac:dyDescent="0.3">
      <c r="B32" s="55" t="s">
        <v>73</v>
      </c>
      <c r="C32" s="56" t="s">
        <v>95</v>
      </c>
      <c r="D32" s="41"/>
      <c r="E32" s="42">
        <f>IF(C32=3,3,0)</f>
        <v>0</v>
      </c>
      <c r="F32" s="50" t="str">
        <f>IF(C12="","La note globale du Chapitre III n'a pas été renseignée (onglet Recap - Cellule C16)","")</f>
        <v/>
      </c>
      <c r="J32" s="53"/>
      <c r="K32" s="76"/>
      <c r="L32" s="79">
        <f>+'Hinnang võistlusele'!E33</f>
        <v>0</v>
      </c>
      <c r="N32" s="257" t="s">
        <v>82</v>
      </c>
      <c r="O32" s="257"/>
      <c r="P32" s="257"/>
      <c r="Q32" s="257"/>
      <c r="R32" s="257"/>
      <c r="S32" s="257"/>
      <c r="T32" s="257"/>
      <c r="U32" s="257"/>
      <c r="V32" s="257"/>
      <c r="W32" s="257"/>
      <c r="X32" s="257"/>
      <c r="Y32" s="76"/>
      <c r="Z32" s="79">
        <f>+'Hinnang võistlusele'!E38</f>
        <v>0</v>
      </c>
      <c r="AB32" s="257" t="s">
        <v>82</v>
      </c>
      <c r="AC32" s="257"/>
      <c r="AD32" s="257"/>
      <c r="AE32" s="257"/>
      <c r="AF32" s="257"/>
      <c r="AG32" s="257"/>
      <c r="AH32" s="257"/>
      <c r="AI32" s="257"/>
      <c r="AJ32" s="257"/>
      <c r="AK32" s="257"/>
      <c r="AL32" s="257"/>
      <c r="AM32" s="76"/>
      <c r="AP32" s="98"/>
      <c r="AQ32" s="98"/>
      <c r="AR32" s="98"/>
      <c r="AS32" s="98"/>
      <c r="AT32" s="98"/>
      <c r="AU32" s="98"/>
      <c r="AV32" s="98"/>
      <c r="AW32" s="98"/>
      <c r="AX32" s="98"/>
      <c r="AY32" s="98"/>
      <c r="AZ32" s="98"/>
      <c r="BA32" s="80"/>
      <c r="BB32" s="99"/>
      <c r="BC32" s="53"/>
      <c r="BD32" s="61" t="e">
        <f>[1]Informations!#REF!</f>
        <v>#REF!</v>
      </c>
      <c r="CG32" s="48"/>
    </row>
    <row r="33" spans="1:85" ht="15" customHeight="1" thickBot="1" x14ac:dyDescent="0.3">
      <c r="B33" s="137" t="s">
        <v>67</v>
      </c>
      <c r="C33" s="95" t="s">
        <v>95</v>
      </c>
      <c r="D33" s="41"/>
      <c r="E33" s="42">
        <f>IF(C32=2,2,0)</f>
        <v>0</v>
      </c>
      <c r="F33" s="42"/>
      <c r="J33" s="53"/>
      <c r="K33" s="76"/>
      <c r="L33" s="84">
        <f>+'Hinnang võistlusele'!E34</f>
        <v>0</v>
      </c>
      <c r="N33" s="257"/>
      <c r="O33" s="257"/>
      <c r="P33" s="257"/>
      <c r="Q33" s="257"/>
      <c r="R33" s="257"/>
      <c r="S33" s="257"/>
      <c r="T33" s="257"/>
      <c r="U33" s="257"/>
      <c r="V33" s="257"/>
      <c r="W33" s="257"/>
      <c r="X33" s="257"/>
      <c r="Y33" s="76"/>
      <c r="Z33" s="84">
        <f>+'Hinnang võistlusele'!E39</f>
        <v>0</v>
      </c>
      <c r="AB33" s="257"/>
      <c r="AC33" s="257"/>
      <c r="AD33" s="257"/>
      <c r="AE33" s="257"/>
      <c r="AF33" s="257"/>
      <c r="AG33" s="257"/>
      <c r="AH33" s="257"/>
      <c r="AI33" s="257"/>
      <c r="AJ33" s="257"/>
      <c r="AK33" s="257"/>
      <c r="AL33" s="257"/>
      <c r="AM33" s="76"/>
      <c r="AN33" s="260" t="s">
        <v>87</v>
      </c>
      <c r="AO33" s="260"/>
      <c r="AP33" s="260"/>
      <c r="AQ33" s="260"/>
      <c r="AR33" s="260"/>
      <c r="AS33" s="260"/>
      <c r="AT33" s="260"/>
      <c r="AU33" s="260"/>
      <c r="AV33" s="260"/>
      <c r="AW33" s="260"/>
      <c r="AX33" s="260"/>
      <c r="AY33" s="260"/>
      <c r="AZ33" s="260"/>
      <c r="BA33" s="80"/>
      <c r="BB33" s="99"/>
      <c r="BC33" s="53"/>
      <c r="BD33" s="61" t="e">
        <f>[1]Informations!#REF!</f>
        <v>#REF!</v>
      </c>
      <c r="CG33" s="48"/>
    </row>
    <row r="34" spans="1:85" ht="15" customHeight="1" x14ac:dyDescent="0.25">
      <c r="B34" s="134" t="s">
        <v>68</v>
      </c>
      <c r="C34" s="63" t="s">
        <v>95</v>
      </c>
      <c r="D34" s="41"/>
      <c r="E34" s="42">
        <f>IF(C32=1,1,0)</f>
        <v>0</v>
      </c>
      <c r="F34" s="42"/>
      <c r="J34" s="53"/>
      <c r="K34" s="76"/>
      <c r="Y34" s="76"/>
      <c r="AM34" s="76"/>
      <c r="AN34" s="260"/>
      <c r="AO34" s="260"/>
      <c r="AP34" s="260"/>
      <c r="AQ34" s="260"/>
      <c r="AR34" s="260"/>
      <c r="AS34" s="260"/>
      <c r="AT34" s="260"/>
      <c r="AU34" s="260"/>
      <c r="AV34" s="260"/>
      <c r="AW34" s="260"/>
      <c r="AX34" s="260"/>
      <c r="AY34" s="260"/>
      <c r="AZ34" s="260"/>
      <c r="BB34" s="87"/>
      <c r="BC34" s="53"/>
      <c r="BD34" s="61" t="e">
        <f>[1]Informations!#REF!</f>
        <v>#REF!</v>
      </c>
      <c r="CG34" s="48"/>
    </row>
    <row r="35" spans="1:85" ht="15" customHeight="1" thickBot="1" x14ac:dyDescent="0.3">
      <c r="A35" s="16"/>
      <c r="B35" s="139" t="s">
        <v>69</v>
      </c>
      <c r="C35" s="100" t="s">
        <v>95</v>
      </c>
      <c r="D35" s="41"/>
      <c r="E35" s="40"/>
      <c r="F35" s="40"/>
      <c r="J35" s="53"/>
      <c r="K35" s="76"/>
      <c r="L35" s="258" t="s">
        <v>83</v>
      </c>
      <c r="M35" s="258"/>
      <c r="N35" s="258"/>
      <c r="O35" s="258"/>
      <c r="P35" s="258"/>
      <c r="Q35" s="258"/>
      <c r="R35" s="258"/>
      <c r="S35" s="258"/>
      <c r="T35" s="258"/>
      <c r="U35" s="258"/>
      <c r="V35" s="258"/>
      <c r="W35" s="258"/>
      <c r="X35" s="89"/>
      <c r="Y35" s="76"/>
      <c r="Z35" s="258" t="s">
        <v>85</v>
      </c>
      <c r="AA35" s="258"/>
      <c r="AB35" s="258"/>
      <c r="AC35" s="258"/>
      <c r="AD35" s="258"/>
      <c r="AE35" s="258"/>
      <c r="AF35" s="258"/>
      <c r="AG35" s="258"/>
      <c r="AH35" s="258"/>
      <c r="AI35" s="258"/>
      <c r="AJ35" s="258"/>
      <c r="AK35" s="258"/>
      <c r="AL35" s="89"/>
      <c r="AM35" s="76"/>
      <c r="AN35" s="260"/>
      <c r="AO35" s="260"/>
      <c r="AP35" s="260"/>
      <c r="AQ35" s="260"/>
      <c r="AR35" s="260"/>
      <c r="AS35" s="260"/>
      <c r="AT35" s="260"/>
      <c r="AU35" s="260"/>
      <c r="AV35" s="260"/>
      <c r="AW35" s="260"/>
      <c r="AX35" s="260"/>
      <c r="AY35" s="260"/>
      <c r="AZ35" s="260"/>
      <c r="BA35" s="90"/>
      <c r="BB35" s="101"/>
      <c r="BC35" s="53"/>
      <c r="BD35" s="61" t="e">
        <f>[1]Informations!#REF!</f>
        <v>#REF!</v>
      </c>
      <c r="CG35" s="48"/>
    </row>
    <row r="36" spans="1:85" ht="15" customHeight="1" thickBot="1" x14ac:dyDescent="0.3">
      <c r="B36" s="85"/>
      <c r="C36" s="86"/>
      <c r="J36" s="53"/>
      <c r="K36" s="76"/>
      <c r="L36" s="258"/>
      <c r="M36" s="258"/>
      <c r="N36" s="258"/>
      <c r="O36" s="258"/>
      <c r="P36" s="258"/>
      <c r="Q36" s="258"/>
      <c r="R36" s="258"/>
      <c r="S36" s="258"/>
      <c r="T36" s="258"/>
      <c r="U36" s="258"/>
      <c r="V36" s="258"/>
      <c r="W36" s="258"/>
      <c r="X36" s="89"/>
      <c r="Y36" s="76"/>
      <c r="Z36" s="258"/>
      <c r="AA36" s="258"/>
      <c r="AB36" s="258"/>
      <c r="AC36" s="258"/>
      <c r="AD36" s="258"/>
      <c r="AE36" s="258"/>
      <c r="AF36" s="258"/>
      <c r="AG36" s="258"/>
      <c r="AH36" s="258"/>
      <c r="AI36" s="258"/>
      <c r="AJ36" s="258"/>
      <c r="AK36" s="258"/>
      <c r="AL36" s="89"/>
      <c r="AM36" s="76"/>
      <c r="AN36" s="260"/>
      <c r="AO36" s="260"/>
      <c r="AP36" s="260"/>
      <c r="AQ36" s="260"/>
      <c r="AR36" s="260"/>
      <c r="AS36" s="260"/>
      <c r="AT36" s="260"/>
      <c r="AU36" s="260"/>
      <c r="AV36" s="260"/>
      <c r="AW36" s="260"/>
      <c r="AX36" s="260"/>
      <c r="AY36" s="260"/>
      <c r="AZ36" s="260"/>
      <c r="BA36" s="90"/>
      <c r="BB36" s="101"/>
      <c r="BC36" s="53"/>
      <c r="BD36" s="61" t="e">
        <f>[1]Informations!#REF!</f>
        <v>#REF!</v>
      </c>
      <c r="CG36" s="48"/>
    </row>
    <row r="37" spans="1:85" ht="15" customHeight="1" thickBot="1" x14ac:dyDescent="0.3">
      <c r="B37" s="55" t="s">
        <v>84</v>
      </c>
      <c r="C37" s="56" t="s">
        <v>95</v>
      </c>
      <c r="D37" s="67"/>
      <c r="E37" s="42">
        <f>IF(C37=3,3,0)</f>
        <v>0</v>
      </c>
      <c r="F37" s="50" t="str">
        <f>IF(C37="","La note globale du Chapitre V n'a pas été renseignée (onglet Recap - Cellule C35)","")</f>
        <v/>
      </c>
      <c r="J37" s="53"/>
      <c r="K37" s="76"/>
      <c r="L37" s="258"/>
      <c r="M37" s="258"/>
      <c r="N37" s="258"/>
      <c r="O37" s="258"/>
      <c r="P37" s="258"/>
      <c r="Q37" s="258"/>
      <c r="R37" s="258"/>
      <c r="S37" s="258"/>
      <c r="T37" s="258"/>
      <c r="U37" s="258"/>
      <c r="V37" s="258"/>
      <c r="W37" s="258"/>
      <c r="X37" s="89"/>
      <c r="Y37" s="76"/>
      <c r="Z37" s="258"/>
      <c r="AA37" s="258"/>
      <c r="AB37" s="258"/>
      <c r="AC37" s="258"/>
      <c r="AD37" s="258"/>
      <c r="AE37" s="258"/>
      <c r="AF37" s="258"/>
      <c r="AG37" s="258"/>
      <c r="AH37" s="258"/>
      <c r="AI37" s="258"/>
      <c r="AJ37" s="258"/>
      <c r="AK37" s="258"/>
      <c r="AL37" s="89"/>
      <c r="AM37" s="76"/>
      <c r="AN37" s="260"/>
      <c r="AO37" s="260"/>
      <c r="AP37" s="260"/>
      <c r="AQ37" s="260"/>
      <c r="AR37" s="260"/>
      <c r="AS37" s="260"/>
      <c r="AT37" s="260"/>
      <c r="AU37" s="260"/>
      <c r="AV37" s="260"/>
      <c r="AW37" s="260"/>
      <c r="AX37" s="260"/>
      <c r="AY37" s="260"/>
      <c r="AZ37" s="260"/>
      <c r="BA37" s="90"/>
      <c r="BB37" s="101"/>
      <c r="BC37" s="53"/>
      <c r="BD37" s="61" t="e">
        <f>[1]Informations!#REF!</f>
        <v>#REF!</v>
      </c>
      <c r="CG37" s="48"/>
    </row>
    <row r="38" spans="1:85" ht="15" customHeight="1" x14ac:dyDescent="0.25">
      <c r="B38" s="140" t="s">
        <v>70</v>
      </c>
      <c r="C38" s="59" t="s">
        <v>95</v>
      </c>
      <c r="D38" s="41"/>
      <c r="E38" s="42">
        <f>IF(C37=2,2,0)</f>
        <v>0</v>
      </c>
      <c r="F38" s="50" t="str">
        <f>IF(C38="","La note globale du Chapitre V n'a pas été renseignée (onglet Recap - Cellule C35)","")</f>
        <v/>
      </c>
      <c r="G38" s="102"/>
      <c r="J38" s="53"/>
      <c r="K38" s="76"/>
      <c r="L38" s="258"/>
      <c r="M38" s="258"/>
      <c r="N38" s="258"/>
      <c r="O38" s="258"/>
      <c r="P38" s="258"/>
      <c r="Q38" s="258"/>
      <c r="R38" s="258"/>
      <c r="S38" s="258"/>
      <c r="T38" s="258"/>
      <c r="U38" s="258"/>
      <c r="V38" s="258"/>
      <c r="W38" s="258"/>
      <c r="X38" s="89"/>
      <c r="Y38" s="76"/>
      <c r="Z38" s="258"/>
      <c r="AA38" s="258"/>
      <c r="AB38" s="258"/>
      <c r="AC38" s="258"/>
      <c r="AD38" s="258"/>
      <c r="AE38" s="258"/>
      <c r="AF38" s="258"/>
      <c r="AG38" s="258"/>
      <c r="AH38" s="258"/>
      <c r="AI38" s="258"/>
      <c r="AJ38" s="258"/>
      <c r="AK38" s="258"/>
      <c r="AL38" s="89"/>
      <c r="AM38" s="76"/>
      <c r="AN38" s="260"/>
      <c r="AO38" s="260"/>
      <c r="AP38" s="260"/>
      <c r="AQ38" s="260"/>
      <c r="AR38" s="260"/>
      <c r="AS38" s="260"/>
      <c r="AT38" s="260"/>
      <c r="AU38" s="260"/>
      <c r="AV38" s="260"/>
      <c r="AW38" s="260"/>
      <c r="AX38" s="260"/>
      <c r="AY38" s="260"/>
      <c r="AZ38" s="260"/>
      <c r="BA38" s="90"/>
      <c r="BB38" s="101"/>
      <c r="BC38" s="53"/>
      <c r="BD38" s="61">
        <f>'[1]Evaluation - XCS'!F3</f>
        <v>0</v>
      </c>
      <c r="CG38" s="48"/>
    </row>
    <row r="39" spans="1:85" ht="15" customHeight="1" thickBot="1" x14ac:dyDescent="0.3">
      <c r="A39" s="16"/>
      <c r="B39" s="141" t="s">
        <v>71</v>
      </c>
      <c r="C39" s="103" t="s">
        <v>95</v>
      </c>
      <c r="D39" s="41"/>
      <c r="E39" s="42">
        <f>IF(C37=1,1,0)</f>
        <v>0</v>
      </c>
      <c r="F39" s="42"/>
      <c r="G39" s="16"/>
      <c r="J39" s="53"/>
      <c r="K39" s="76"/>
      <c r="L39" s="258"/>
      <c r="M39" s="258"/>
      <c r="N39" s="258"/>
      <c r="O39" s="258"/>
      <c r="P39" s="258"/>
      <c r="Q39" s="258"/>
      <c r="R39" s="258"/>
      <c r="S39" s="258"/>
      <c r="T39" s="258"/>
      <c r="U39" s="258"/>
      <c r="V39" s="258"/>
      <c r="W39" s="258"/>
      <c r="X39" s="89"/>
      <c r="Y39" s="76"/>
      <c r="Z39" s="258"/>
      <c r="AA39" s="258"/>
      <c r="AB39" s="258"/>
      <c r="AC39" s="258"/>
      <c r="AD39" s="258"/>
      <c r="AE39" s="258"/>
      <c r="AF39" s="258"/>
      <c r="AG39" s="258"/>
      <c r="AH39" s="258"/>
      <c r="AI39" s="258"/>
      <c r="AJ39" s="258"/>
      <c r="AK39" s="258"/>
      <c r="AL39" s="89"/>
      <c r="AM39" s="76"/>
      <c r="AN39" s="260"/>
      <c r="AO39" s="260"/>
      <c r="AP39" s="260"/>
      <c r="AQ39" s="260"/>
      <c r="AR39" s="260"/>
      <c r="AS39" s="260"/>
      <c r="AT39" s="260"/>
      <c r="AU39" s="260"/>
      <c r="AV39" s="260"/>
      <c r="AW39" s="260"/>
      <c r="AX39" s="260"/>
      <c r="AY39" s="260"/>
      <c r="AZ39" s="260"/>
      <c r="BA39" s="90"/>
      <c r="BB39" s="101"/>
      <c r="BC39" s="53"/>
      <c r="BD39" s="61" t="str">
        <f>'[1]Evaluation - XCS'!F21</f>
        <v/>
      </c>
      <c r="CG39" s="48"/>
    </row>
    <row r="40" spans="1:85" ht="15" customHeight="1" thickBot="1" x14ac:dyDescent="0.3">
      <c r="B40" s="104"/>
      <c r="D40" s="41"/>
      <c r="G40" s="16"/>
      <c r="J40" s="53"/>
      <c r="K40" s="76"/>
      <c r="L40" s="258"/>
      <c r="M40" s="258"/>
      <c r="N40" s="258"/>
      <c r="O40" s="258"/>
      <c r="P40" s="258"/>
      <c r="Q40" s="258"/>
      <c r="R40" s="258"/>
      <c r="S40" s="258"/>
      <c r="T40" s="258"/>
      <c r="U40" s="258"/>
      <c r="V40" s="258"/>
      <c r="W40" s="258"/>
      <c r="X40" s="89"/>
      <c r="Y40" s="76"/>
      <c r="Z40" s="258"/>
      <c r="AA40" s="258"/>
      <c r="AB40" s="258"/>
      <c r="AC40" s="258"/>
      <c r="AD40" s="258"/>
      <c r="AE40" s="258"/>
      <c r="AF40" s="258"/>
      <c r="AG40" s="258"/>
      <c r="AH40" s="258"/>
      <c r="AI40" s="258"/>
      <c r="AJ40" s="258"/>
      <c r="AK40" s="258"/>
      <c r="AL40" s="89"/>
      <c r="AM40" s="76"/>
      <c r="AN40" s="260"/>
      <c r="AO40" s="260"/>
      <c r="AP40" s="260"/>
      <c r="AQ40" s="260"/>
      <c r="AR40" s="260"/>
      <c r="AS40" s="260"/>
      <c r="AT40" s="260"/>
      <c r="AU40" s="260"/>
      <c r="AV40" s="260"/>
      <c r="AW40" s="260"/>
      <c r="AX40" s="260"/>
      <c r="AY40" s="260"/>
      <c r="AZ40" s="260"/>
      <c r="BA40" s="90"/>
      <c r="BB40" s="101"/>
      <c r="BC40" s="53"/>
      <c r="BD40" s="61" t="e">
        <f>'[1]Evaluation - XCS'!#REF!</f>
        <v>#REF!</v>
      </c>
      <c r="CG40" s="48"/>
    </row>
    <row r="41" spans="1:85" ht="15" customHeight="1" thickBot="1" x14ac:dyDescent="0.3">
      <c r="B41" s="105" t="s">
        <v>72</v>
      </c>
      <c r="C41" s="56" t="s">
        <v>95</v>
      </c>
      <c r="D41" s="41"/>
      <c r="E41" s="42">
        <f>IF(C41=3,3,0)</f>
        <v>0</v>
      </c>
      <c r="F41" s="50" t="str">
        <f>IF(C41="","La note globale du rapport n'a pas été renseignée (onglet Recap - Cellule C45)","")</f>
        <v/>
      </c>
      <c r="G41" s="16"/>
      <c r="J41" s="53"/>
      <c r="K41" s="76"/>
      <c r="L41" s="258"/>
      <c r="M41" s="258"/>
      <c r="N41" s="258"/>
      <c r="O41" s="258"/>
      <c r="P41" s="258"/>
      <c r="Q41" s="258"/>
      <c r="R41" s="258"/>
      <c r="S41" s="258"/>
      <c r="T41" s="258"/>
      <c r="U41" s="258"/>
      <c r="V41" s="258"/>
      <c r="W41" s="258"/>
      <c r="X41" s="106"/>
      <c r="Y41" s="76"/>
      <c r="Z41" s="258"/>
      <c r="AA41" s="258"/>
      <c r="AB41" s="258"/>
      <c r="AC41" s="258"/>
      <c r="AD41" s="258"/>
      <c r="AE41" s="258"/>
      <c r="AF41" s="258"/>
      <c r="AG41" s="258"/>
      <c r="AH41" s="258"/>
      <c r="AI41" s="258"/>
      <c r="AJ41" s="258"/>
      <c r="AK41" s="258"/>
      <c r="AL41" s="106"/>
      <c r="AM41" s="76"/>
      <c r="AN41" s="260"/>
      <c r="AO41" s="260"/>
      <c r="AP41" s="260"/>
      <c r="AQ41" s="260"/>
      <c r="AR41" s="260"/>
      <c r="AS41" s="260"/>
      <c r="AT41" s="260"/>
      <c r="AU41" s="260"/>
      <c r="AV41" s="260"/>
      <c r="AW41" s="260"/>
      <c r="AX41" s="260"/>
      <c r="AY41" s="260"/>
      <c r="AZ41" s="260"/>
      <c r="BA41" s="90"/>
      <c r="BB41" s="101"/>
      <c r="BC41" s="53"/>
      <c r="BD41" s="61" t="str">
        <f>'[1]Evaluation - XCS'!F37</f>
        <v/>
      </c>
      <c r="CG41" s="48"/>
    </row>
    <row r="42" spans="1:85" ht="15" customHeight="1" thickBot="1" x14ac:dyDescent="0.3">
      <c r="A42" s="16"/>
      <c r="B42" s="241" t="s">
        <v>97</v>
      </c>
      <c r="C42" s="241"/>
      <c r="D42" s="241"/>
      <c r="E42" s="241"/>
      <c r="F42" s="241"/>
      <c r="G42" s="241"/>
      <c r="J42" s="53"/>
      <c r="K42" s="76"/>
      <c r="L42" s="107"/>
      <c r="M42" s="107"/>
      <c r="N42" s="107"/>
      <c r="O42" s="107"/>
      <c r="P42" s="107"/>
      <c r="Q42" s="107"/>
      <c r="R42" s="107"/>
      <c r="S42" s="107"/>
      <c r="T42" s="107"/>
      <c r="U42" s="107"/>
      <c r="V42" s="107"/>
      <c r="W42" s="107"/>
      <c r="X42" s="108"/>
      <c r="Y42" s="109"/>
      <c r="Z42" s="107"/>
      <c r="AA42" s="107"/>
      <c r="AB42" s="107"/>
      <c r="AC42" s="107"/>
      <c r="AD42" s="107"/>
      <c r="AE42" s="107"/>
      <c r="AF42" s="107"/>
      <c r="AG42" s="107"/>
      <c r="AH42" s="107"/>
      <c r="AI42" s="107"/>
      <c r="AJ42" s="107"/>
      <c r="AK42" s="107"/>
      <c r="AL42" s="108"/>
      <c r="AM42" s="109"/>
      <c r="AN42" s="107"/>
      <c r="AO42" s="107"/>
      <c r="AP42" s="107"/>
      <c r="AQ42" s="107"/>
      <c r="AR42" s="107"/>
      <c r="AS42" s="107"/>
      <c r="AT42" s="107"/>
      <c r="AU42" s="107"/>
      <c r="AV42" s="107"/>
      <c r="AW42" s="107"/>
      <c r="AX42" s="107"/>
      <c r="AY42" s="107"/>
      <c r="AZ42" s="110"/>
      <c r="BA42" s="111"/>
      <c r="BB42" s="112"/>
      <c r="BC42" s="53"/>
      <c r="BD42" s="61" t="str">
        <f>'[1]Evaluation - XCS'!E45</f>
        <v/>
      </c>
      <c r="CG42" s="48"/>
    </row>
    <row r="43" spans="1:85" ht="15" customHeight="1" x14ac:dyDescent="0.25">
      <c r="A43" s="16"/>
      <c r="E43" s="42">
        <f>IF(C41=1,1,0)</f>
        <v>0</v>
      </c>
      <c r="F43" s="40"/>
      <c r="J43" s="44"/>
      <c r="K43" s="44"/>
      <c r="L43" s="66"/>
      <c r="M43" s="66"/>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53"/>
      <c r="BD43" s="61"/>
      <c r="CG43" s="48"/>
    </row>
    <row r="44" spans="1:85" ht="15" customHeight="1" thickBot="1" x14ac:dyDescent="0.3">
      <c r="A44" s="16"/>
      <c r="E44">
        <f>IF(C41=2,2,0)</f>
        <v>0</v>
      </c>
      <c r="BC44" s="113"/>
      <c r="BD44" s="114" t="str">
        <f>'[1]Evaluation - XCS'!F41</f>
        <v/>
      </c>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6"/>
    </row>
    <row r="45" spans="1:85" ht="15" customHeight="1" x14ac:dyDescent="0.25">
      <c r="A45" s="16"/>
      <c r="C45" s="67"/>
      <c r="D45" s="42"/>
      <c r="E45" s="50" t="str">
        <f>IF(C32="","La note globale du Chapitre VI n'a pas été renseignée (onglet Recap - Cellule C40)","")</f>
        <v/>
      </c>
      <c r="G45" s="43"/>
    </row>
    <row r="46" spans="1:85" ht="15" customHeight="1" x14ac:dyDescent="0.25">
      <c r="D46" s="67"/>
      <c r="E46" s="42"/>
      <c r="F46" s="42"/>
    </row>
    <row r="47" spans="1:85" ht="15" customHeight="1" x14ac:dyDescent="0.25">
      <c r="A47" s="16"/>
      <c r="D47" s="67"/>
      <c r="E47" s="42"/>
      <c r="F47" s="42"/>
      <c r="G47" s="16"/>
    </row>
    <row r="48" spans="1:85" ht="15" customHeight="1" x14ac:dyDescent="0.25">
      <c r="D48" s="67"/>
      <c r="E48" s="42"/>
      <c r="F48" s="42"/>
      <c r="G48" s="16"/>
    </row>
    <row r="49" spans="2:7" ht="15" customHeight="1" x14ac:dyDescent="0.25">
      <c r="B49" s="40"/>
      <c r="C49" s="41"/>
      <c r="D49" s="41"/>
      <c r="E49" s="16"/>
      <c r="F49" s="16"/>
      <c r="G49" s="16"/>
    </row>
    <row r="50" spans="2:7" ht="15" customHeight="1" x14ac:dyDescent="0.25">
      <c r="D50" s="41"/>
      <c r="E50" s="16"/>
      <c r="F50" s="16"/>
      <c r="G50" s="16"/>
    </row>
    <row r="52" spans="2:7" ht="21.75" customHeight="1" x14ac:dyDescent="0.25">
      <c r="G52" s="16"/>
    </row>
    <row r="57" spans="2:7" ht="15" customHeight="1" x14ac:dyDescent="0.25">
      <c r="E57" s="42"/>
      <c r="F57" s="50"/>
    </row>
    <row r="58" spans="2:7" ht="15" customHeight="1" x14ac:dyDescent="0.25">
      <c r="E58" s="42"/>
      <c r="F58" s="42"/>
    </row>
    <row r="59" spans="2:7" ht="15" customHeight="1" x14ac:dyDescent="0.25">
      <c r="E59" s="42"/>
      <c r="F59" s="42"/>
    </row>
  </sheetData>
  <mergeCells count="28">
    <mergeCell ref="B42:G42"/>
    <mergeCell ref="N31:W31"/>
    <mergeCell ref="AB31:AK31"/>
    <mergeCell ref="AN31:AZ31"/>
    <mergeCell ref="N32:X33"/>
    <mergeCell ref="AB32:AL33"/>
    <mergeCell ref="AN33:AZ41"/>
    <mergeCell ref="L35:W41"/>
    <mergeCell ref="Z35:AK41"/>
    <mergeCell ref="N18:X19"/>
    <mergeCell ref="AB18:AL19"/>
    <mergeCell ref="AP18:AZ19"/>
    <mergeCell ref="L21:W29"/>
    <mergeCell ref="Z21:AK29"/>
    <mergeCell ref="AN21:AZ29"/>
    <mergeCell ref="K9:L10"/>
    <mergeCell ref="N9:AZ14"/>
    <mergeCell ref="K11:L12"/>
    <mergeCell ref="K13:L14"/>
    <mergeCell ref="N17:W17"/>
    <mergeCell ref="AB17:AK17"/>
    <mergeCell ref="AP17:AZ17"/>
    <mergeCell ref="I1:BB2"/>
    <mergeCell ref="J3:BB4"/>
    <mergeCell ref="BC3:BC4"/>
    <mergeCell ref="BD3:CB5"/>
    <mergeCell ref="B5:G5"/>
    <mergeCell ref="J5:BB5"/>
  </mergeCells>
  <conditionalFormatting sqref="C6:C19">
    <cfRule type="cellIs" dxfId="74" priority="31" operator="equal">
      <formula>1</formula>
    </cfRule>
    <cfRule type="cellIs" dxfId="73" priority="30" operator="equal">
      <formula>2</formula>
    </cfRule>
    <cfRule type="cellIs" dxfId="72" priority="28" operator="equal">
      <formula>"M/R"</formula>
    </cfRule>
    <cfRule type="cellIs" dxfId="71" priority="27" operator="equal">
      <formula>"M/H"</formula>
    </cfRule>
    <cfRule type="cellIs" dxfId="70" priority="29" operator="equal">
      <formula>3</formula>
    </cfRule>
  </conditionalFormatting>
  <conditionalFormatting sqref="C21:C25">
    <cfRule type="cellIs" dxfId="69" priority="13" operator="equal">
      <formula>"M/H"</formula>
    </cfRule>
    <cfRule type="cellIs" dxfId="68" priority="14" operator="equal">
      <formula>"M/R"</formula>
    </cfRule>
    <cfRule type="cellIs" dxfId="67" priority="15" operator="equal">
      <formula>3</formula>
    </cfRule>
    <cfRule type="cellIs" dxfId="66" priority="16" operator="equal">
      <formula>2</formula>
    </cfRule>
    <cfRule type="cellIs" dxfId="65" priority="17" operator="equal">
      <formula>1</formula>
    </cfRule>
  </conditionalFormatting>
  <conditionalFormatting sqref="C27:C29">
    <cfRule type="cellIs" dxfId="64" priority="66" operator="equal">
      <formula>1</formula>
    </cfRule>
    <cfRule type="cellIs" dxfId="63" priority="62" operator="equal">
      <formula>"M/H"</formula>
    </cfRule>
    <cfRule type="cellIs" dxfId="62" priority="65" operator="equal">
      <formula>2</formula>
    </cfRule>
    <cfRule type="cellIs" dxfId="61" priority="64" operator="equal">
      <formula>3</formula>
    </cfRule>
    <cfRule type="cellIs" dxfId="60" priority="63" operator="equal">
      <formula>"M/R"</formula>
    </cfRule>
  </conditionalFormatting>
  <conditionalFormatting sqref="C32:C35">
    <cfRule type="cellIs" dxfId="59" priority="42" operator="equal">
      <formula>"M/H"</formula>
    </cfRule>
    <cfRule type="cellIs" dxfId="58" priority="43" operator="equal">
      <formula>"M/R"</formula>
    </cfRule>
    <cfRule type="cellIs" dxfId="57" priority="44" operator="equal">
      <formula>3</formula>
    </cfRule>
    <cfRule type="cellIs" dxfId="56" priority="45" operator="equal">
      <formula>2</formula>
    </cfRule>
    <cfRule type="cellIs" dxfId="55" priority="46" operator="equal">
      <formula>1</formula>
    </cfRule>
  </conditionalFormatting>
  <conditionalFormatting sqref="C37:C39">
    <cfRule type="cellIs" dxfId="54" priority="22" operator="equal">
      <formula>1</formula>
    </cfRule>
    <cfRule type="cellIs" dxfId="53" priority="19" operator="equal">
      <formula>"M/R"</formula>
    </cfRule>
    <cfRule type="cellIs" dxfId="52" priority="18" operator="equal">
      <formula>"M/H"</formula>
    </cfRule>
    <cfRule type="cellIs" dxfId="51" priority="20" operator="equal">
      <formula>3</formula>
    </cfRule>
    <cfRule type="cellIs" dxfId="50" priority="21" operator="equal">
      <formula>2</formula>
    </cfRule>
  </conditionalFormatting>
  <conditionalFormatting sqref="C41">
    <cfRule type="cellIs" dxfId="49" priority="48" operator="equal">
      <formula>"M/R"</formula>
    </cfRule>
    <cfRule type="cellIs" dxfId="48" priority="51" operator="equal">
      <formula>1</formula>
    </cfRule>
    <cfRule type="cellIs" dxfId="47" priority="50" operator="equal">
      <formula>2</formula>
    </cfRule>
    <cfRule type="cellIs" dxfId="46" priority="49" operator="equal">
      <formula>3</formula>
    </cfRule>
    <cfRule type="cellIs" dxfId="45" priority="47" operator="equal">
      <formula>"M/H"</formula>
    </cfRule>
  </conditionalFormatting>
  <conditionalFormatting sqref="C1:D2 D9 D13:D18 D20:D29 D31:D35 C45 D46:D50 C49 D52:D53">
    <cfRule type="cellIs" dxfId="44" priority="107" operator="equal">
      <formula>"xxx"</formula>
    </cfRule>
    <cfRule type="cellIs" dxfId="43" priority="108" operator="equal">
      <formula>"x"</formula>
    </cfRule>
    <cfRule type="cellIs" dxfId="42" priority="109" operator="equal">
      <formula>"xx"</formula>
    </cfRule>
  </conditionalFormatting>
  <conditionalFormatting sqref="D3:D4 D6:D8 Z17:Z19">
    <cfRule type="cellIs" dxfId="41" priority="127" operator="equal">
      <formula>3</formula>
    </cfRule>
    <cfRule type="cellIs" dxfId="40" priority="128" operator="equal">
      <formula>2</formula>
    </cfRule>
    <cfRule type="cellIs" dxfId="39" priority="129" operator="equal">
      <formula>1</formula>
    </cfRule>
  </conditionalFormatting>
  <conditionalFormatting sqref="D3:D4 D6:D8">
    <cfRule type="cellIs" dxfId="38" priority="103" operator="equal">
      <formula>"N/A"</formula>
    </cfRule>
    <cfRule type="cellIs" dxfId="37" priority="102" operator="equal">
      <formula>"N/C"</formula>
    </cfRule>
  </conditionalFormatting>
  <conditionalFormatting sqref="D37:D41">
    <cfRule type="cellIs" dxfId="36" priority="25" operator="equal">
      <formula>"xx"</formula>
    </cfRule>
    <cfRule type="cellIs" dxfId="35" priority="23" operator="equal">
      <formula>"xxx"</formula>
    </cfRule>
    <cfRule type="cellIs" dxfId="34" priority="24" operator="equal">
      <formula>"x"</formula>
    </cfRule>
  </conditionalFormatting>
  <conditionalFormatting sqref="J5:BB5">
    <cfRule type="cellIs" dxfId="33" priority="110" operator="equal">
      <formula>"CODE EPREUVE INCORRECT OU EPREUVE PAS DANS LA BASE DE DONNEES"</formula>
    </cfRule>
  </conditionalFormatting>
  <conditionalFormatting sqref="K9:K13 L17:L19">
    <cfRule type="cellIs" dxfId="32" priority="133" operator="equal">
      <formula>1</formula>
    </cfRule>
    <cfRule type="cellIs" dxfId="31" priority="130" operator="equal">
      <formula>0</formula>
    </cfRule>
    <cfRule type="cellIs" dxfId="30" priority="131" operator="equal">
      <formula>3</formula>
    </cfRule>
    <cfRule type="cellIs" dxfId="29" priority="132" operator="equal">
      <formula>2</formula>
    </cfRule>
  </conditionalFormatting>
  <conditionalFormatting sqref="L21">
    <cfRule type="cellIs" dxfId="28" priority="5" operator="equal">
      <formula>"Detailed evaluation to be completed…"</formula>
    </cfRule>
  </conditionalFormatting>
  <conditionalFormatting sqref="L31:L33">
    <cfRule type="cellIs" dxfId="27" priority="116" operator="equal">
      <formula>2</formula>
    </cfRule>
    <cfRule type="cellIs" dxfId="26" priority="117" operator="equal">
      <formula>1</formula>
    </cfRule>
    <cfRule type="cellIs" dxfId="25" priority="114" operator="equal">
      <formula>0</formula>
    </cfRule>
    <cfRule type="cellIs" dxfId="24" priority="115" operator="equal">
      <formula>3</formula>
    </cfRule>
  </conditionalFormatting>
  <conditionalFormatting sqref="L35">
    <cfRule type="cellIs" dxfId="23" priority="2" operator="equal">
      <formula>"Detailed evaluation to be completed…"</formula>
    </cfRule>
  </conditionalFormatting>
  <conditionalFormatting sqref="L42:W42 Z42:AK42 AN42:AY42">
    <cfRule type="cellIs" dxfId="22" priority="26" operator="equal">
      <formula>"Evaluation détaillée à compléter…"</formula>
    </cfRule>
  </conditionalFormatting>
  <conditionalFormatting sqref="N18:X19">
    <cfRule type="cellIs" dxfId="21" priority="11" operator="equal">
      <formula>"Summary in a few words.."</formula>
    </cfRule>
  </conditionalFormatting>
  <conditionalFormatting sqref="N32:X33">
    <cfRule type="cellIs" dxfId="20" priority="7" operator="equal">
      <formula>"Summary in a few words.."</formula>
    </cfRule>
  </conditionalFormatting>
  <conditionalFormatting sqref="N9:AZ14">
    <cfRule type="cellIs" dxfId="19" priority="12" operator="equal">
      <formula>"Evaluation générale de l'épreuve à destination de l'organisateur à compléter…."</formula>
    </cfRule>
  </conditionalFormatting>
  <conditionalFormatting sqref="Z17:Z19">
    <cfRule type="cellIs" dxfId="18" priority="126" operator="equal">
      <formula>0</formula>
    </cfRule>
  </conditionalFormatting>
  <conditionalFormatting sqref="Z21">
    <cfRule type="cellIs" dxfId="17" priority="4" operator="equal">
      <formula>"Detailed evaluation to be completed…"</formula>
    </cfRule>
  </conditionalFormatting>
  <conditionalFormatting sqref="Z31:Z33">
    <cfRule type="cellIs" dxfId="16" priority="118" operator="equal">
      <formula>0</formula>
    </cfRule>
    <cfRule type="cellIs" dxfId="15" priority="119" operator="equal">
      <formula>3</formula>
    </cfRule>
    <cfRule type="cellIs" dxfId="14" priority="120" operator="equal">
      <formula>2</formula>
    </cfRule>
    <cfRule type="cellIs" dxfId="13" priority="121" operator="equal">
      <formula>1</formula>
    </cfRule>
  </conditionalFormatting>
  <conditionalFormatting sqref="Z35">
    <cfRule type="cellIs" dxfId="12" priority="1" operator="equal">
      <formula>"Detailed evaluation to be completed…"</formula>
    </cfRule>
  </conditionalFormatting>
  <conditionalFormatting sqref="AB18:AL19">
    <cfRule type="cellIs" dxfId="11" priority="10" operator="equal">
      <formula>"Summary in a few words.."</formula>
    </cfRule>
  </conditionalFormatting>
  <conditionalFormatting sqref="AB32:AL33">
    <cfRule type="cellIs" dxfId="10" priority="8" operator="equal">
      <formula>"Summary in a few words.."</formula>
    </cfRule>
  </conditionalFormatting>
  <conditionalFormatting sqref="AN17:AN19">
    <cfRule type="cellIs" dxfId="9" priority="122" operator="equal">
      <formula>0</formula>
    </cfRule>
    <cfRule type="cellIs" dxfId="8" priority="123" operator="equal">
      <formula>3</formula>
    </cfRule>
    <cfRule type="cellIs" dxfId="7" priority="125" operator="equal">
      <formula>1</formula>
    </cfRule>
    <cfRule type="cellIs" dxfId="6" priority="124" operator="equal">
      <formula>2</formula>
    </cfRule>
  </conditionalFormatting>
  <conditionalFormatting sqref="AN21">
    <cfRule type="cellIs" dxfId="5" priority="3" operator="equal">
      <formula>"Detailed evaluation to be completed…"</formula>
    </cfRule>
  </conditionalFormatting>
  <conditionalFormatting sqref="AN33">
    <cfRule type="cellIs" dxfId="4" priority="6" operator="equal">
      <formula>"Detailed advices to be completed…"</formula>
    </cfRule>
  </conditionalFormatting>
  <conditionalFormatting sqref="AP18:AZ19">
    <cfRule type="cellIs" dxfId="3" priority="9" operator="equal">
      <formula>"Summary in a few words.."</formula>
    </cfRule>
  </conditionalFormatting>
  <conditionalFormatting sqref="AP32:AZ32">
    <cfRule type="cellIs" dxfId="2" priority="111" operator="equal">
      <formula>"Bilan en quelques mots à compléter…"</formula>
    </cfRule>
  </conditionalFormatting>
  <conditionalFormatting sqref="BD3 BD6:BY8">
    <cfRule type="cellIs" dxfId="1" priority="112" operator="equal">
      <formula>"RAPPORT INCOMPLET"</formula>
    </cfRule>
    <cfRule type="cellIs" dxfId="0" priority="113" operator="equal">
      <formula>"RAPPORT COMPLET"</formula>
    </cfRule>
  </conditionalFormatting>
  <dataValidations count="1">
    <dataValidation type="list" allowBlank="1" showInputMessage="1" showErrorMessage="1" sqref="C27:C29 C32:C35 C41 C37:C39 C46:C48 C21:C25 C7:C19" xr:uid="{C7517F18-27D0-4C59-B34D-06784A571393}">
      <formula1>"1,2,3,M/R,M/H"</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F9EE-BF5C-4518-80DF-D613E7C9559E}">
  <sheetPr>
    <tabColor theme="9"/>
  </sheetPr>
  <dimension ref="A1"/>
  <sheetViews>
    <sheetView workbookViewId="0">
      <selection activeCell="A2" sqref="A2"/>
    </sheetView>
  </sheetViews>
  <sheetFormatPr defaultRowHeight="15" x14ac:dyDescent="0.25"/>
  <sheetData>
    <row r="1" spans="1:1" x14ac:dyDescent="0.25">
      <c r="A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Informatsioon</vt:lpstr>
      <vt:lpstr>Hinnang võistlusele</vt:lpstr>
      <vt:lpstr>Fotod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EJL Eesti Jalgratturite Liit</dc:creator>
  <cp:lastModifiedBy>Kaja Remmelgas</cp:lastModifiedBy>
  <dcterms:created xsi:type="dcterms:W3CDTF">2025-04-16T10:51:48Z</dcterms:created>
  <dcterms:modified xsi:type="dcterms:W3CDTF">2025-12-22T10:01:19Z</dcterms:modified>
</cp:coreProperties>
</file>